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5"/>
  <workbookPr/>
  <mc:AlternateContent xmlns:mc="http://schemas.openxmlformats.org/markup-compatibility/2006">
    <mc:Choice Requires="x15">
      <x15ac:absPath xmlns:x15ac="http://schemas.microsoft.com/office/spreadsheetml/2010/11/ac" url="https://impactreportingcouk.sharepoint.com/sites/ImpactReporting/Shared Documents/MeasureUp/Adoption/AtkinsRealis - Childrens Wellbeing Toolkit/Toolkit Documents/"/>
    </mc:Choice>
  </mc:AlternateContent>
  <xr:revisionPtr revIDLastSave="211" documentId="11_3EE589F9BCE03BB734F2FD0E9A9E500C5A3E42BE" xr6:coauthVersionLast="47" xr6:coauthVersionMax="47" xr10:uidLastSave="{0390B0C7-6824-44F7-A2C1-FF2B03702C6D}"/>
  <bookViews>
    <workbookView xWindow="-28920" yWindow="5085" windowWidth="29040" windowHeight="15720" firstSheet="1" xr2:uid="{00000000-000D-0000-FFFF-FFFF00000000}"/>
  </bookViews>
  <sheets>
    <sheet name="Example - BWB Consulting" sheetId="2" r:id="rId1"/>
    <sheet name="Example - Liverpool Cathedral" sheetId="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6" i="2" l="1"/>
  <c r="Q6" i="1"/>
  <c r="U6" i="1" a="1"/>
  <c r="U6" i="1" s="1"/>
  <c r="Q5" i="1"/>
  <c r="U5" i="1" a="1"/>
  <c r="U5" i="1" s="1"/>
  <c r="U6" i="2" a="1"/>
  <c r="U6" i="2" s="1"/>
  <c r="Q5" i="2"/>
  <c r="U5" i="2" a="1"/>
  <c r="U5" i="2" s="1"/>
  <c r="Y6" i="1" l="1"/>
  <c r="V6" i="1"/>
  <c r="X6" i="1" a="1"/>
  <c r="X6" i="1" s="1"/>
  <c r="Z6" i="1"/>
  <c r="V6" i="2"/>
  <c r="X6" i="2" a="1"/>
  <c r="X6" i="2" s="1"/>
  <c r="Z6" i="2"/>
  <c r="Y6" i="2"/>
  <c r="Z5" i="1"/>
  <c r="Y5" i="1"/>
  <c r="X5" i="1" a="1"/>
  <c r="X5" i="1" s="1"/>
  <c r="V5" i="1"/>
  <c r="Z5" i="2"/>
  <c r="Y5" i="2"/>
  <c r="X5" i="2" a="1"/>
  <c r="X5" i="2" s="1"/>
  <c r="V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<sst xmlns="http://schemas.openxmlformats.org/spreadsheetml/2006/main" count="125" uniqueCount="65">
  <si>
    <t>Step 1</t>
  </si>
  <si>
    <t>Step 2</t>
  </si>
  <si>
    <t>Step 3</t>
  </si>
  <si>
    <t>Step 4</t>
  </si>
  <si>
    <t>Determine the Stakeholders, and Describe Activity and Outcomes</t>
  </si>
  <si>
    <t>Match the activities or outcomes with MeasureUp values</t>
  </si>
  <si>
    <t>Record the details of your activity/outcome and the MeasureUp value</t>
  </si>
  <si>
    <t>Calculate the monetised value of your impact</t>
  </si>
  <si>
    <t>Stakeholders</t>
  </si>
  <si>
    <t>Activity</t>
  </si>
  <si>
    <t xml:space="preserve"> Outcomes</t>
  </si>
  <si>
    <t>MeasureUp Values</t>
  </si>
  <si>
    <t>Units for your MeasureUp value</t>
  </si>
  <si>
    <t>MeasureUp Value Details</t>
  </si>
  <si>
    <t>Indicator and source</t>
  </si>
  <si>
    <t>Quantity (scale)</t>
  </si>
  <si>
    <t>Duration of activity or outcomes</t>
  </si>
  <si>
    <t>Impact discount</t>
  </si>
  <si>
    <t>Total impact value calculation</t>
  </si>
  <si>
    <t>Who do you have an effect on?  (describe your stakeholder)</t>
  </si>
  <si>
    <t>Description of your activity</t>
  </si>
  <si>
    <t>What is the change experienced by stakeholders?</t>
  </si>
  <si>
    <t>Which MeasureUp value fits best to the this activity or outcome?</t>
  </si>
  <si>
    <t>MeasureUp Value Type (Activity or Outcome)</t>
  </si>
  <si>
    <t>The unit of measurement for Bronze level that relates to each MeasureUp value (e.g. per person per week/month/year, per hazard in each property, number of crimes averted, number of people experiencing outcome)</t>
  </si>
  <si>
    <t>Type of Monetised Value included in each MeasureUp value (Economic, Fiscal, Wellbeing, Environmental)</t>
  </si>
  <si>
    <t>Monetised Fiscal Value (£)</t>
  </si>
  <si>
    <t>Monetised Economic Value (£)</t>
  </si>
  <si>
    <t>Monetised Wellbeing Value (£)</t>
  </si>
  <si>
    <t>Monetised Environmental Value (£)</t>
  </si>
  <si>
    <t>Total Monetised MeasureUp Value (£)</t>
  </si>
  <si>
    <t>Price Year</t>
  </si>
  <si>
    <t>Describe how you will measure the described outcome or  activity (including any sources used)</t>
  </si>
  <si>
    <t>Enter the first key unit of measurement (e.g. number of people doing activity or experiencing outcome)</t>
  </si>
  <si>
    <t>Enter length of time you are counting the activity or outcome for (try to record based on number of months)</t>
  </si>
  <si>
    <t>Conversion of months into fraction for multiplying by the value</t>
  </si>
  <si>
    <t xml:space="preserve">Impact discount evidence explanation (description of evidence and source) </t>
  </si>
  <si>
    <t>Impact discount evidence confidence level (how confident are you about the accuracy of your evidence for your discount?) (For info only)</t>
  </si>
  <si>
    <t xml:space="preserve">An estimate of what would have happened anyway, and how much was down to you… (defines amount of discount to your value) </t>
  </si>
  <si>
    <t>Percentage impact discount (shown as a decimal)</t>
  </si>
  <si>
    <t>Monetised value per unit (with discount applied, and duration adjustment applied)</t>
  </si>
  <si>
    <t>Type of Monetised Value (choose type to see total in next column by type)</t>
  </si>
  <si>
    <t>Total Monetised  Value by type (Economic, Fiscal, Wellbeing or Environmental)</t>
  </si>
  <si>
    <t>Total Monetised Value (No of people (quantity) x monetised value, x duration, - attribution discount)</t>
  </si>
  <si>
    <t>WELLBY Output (where applicable)</t>
  </si>
  <si>
    <t xml:space="preserve">"Pupils:
 - Yr 10 and 11 - employability
 - Younger groups - years 5 &amp; 6
</t>
  </si>
  <si>
    <t>STEM Ambassador Time - 2.5 days per year
'Practical STEM activities:
 - school visits e.g. structural engineering activities
 - employability help - CV and interview workshops
 - careers talks and careers fairs
 - teachers pack for STEM lessons
Students on site visits:
 - Days in offices
 - Work placements
 - Workshops in the office
STEM for girls:
 - Maths for girls at Birmingham school
 - Presenting to women in engineering</t>
  </si>
  <si>
    <t>Pupils:
 - improved knowledge of career paths / industry passion for STEM / engineering / air quality and noise (sustainable design)   
 - increasing aspiration for STEM careers</t>
  </si>
  <si>
    <t>WWD4 Engaging in youth activities</t>
  </si>
  <si>
    <t>per young person for one week programme over a year</t>
  </si>
  <si>
    <t>Wellbeing and economic</t>
  </si>
  <si>
    <t>STEM - type of, and no of hrs on activity
Students -  gender, areas of deprivation, age / school year
Student feedback form
Aspirational:
 - student 'next steps' metrics - like subject choices
 - asking Qs about career choice preferences in feedback form
 - could ask a Q in application forms for jobs if people had a STEM activity led by industry during school years
For business:
 - data on contracts won/lost: influence of social value response on decision</t>
  </si>
  <si>
    <t>Low</t>
  </si>
  <si>
    <t>Wellbeing</t>
  </si>
  <si>
    <t>PW2 Improved children's wellbeing</t>
  </si>
  <si>
    <t>Outcome</t>
  </si>
  <si>
    <t>per child for one year</t>
  </si>
  <si>
    <t>High</t>
  </si>
  <si>
    <t>The children participants ranged in age from 7 to 10 years old</t>
  </si>
  <si>
    <t>The Liverpool Cathedral Schools
Singing Programme (SSP): Established in 2012, The Liverpool Cathedral Schools Singing Programme is a curriculum-based
model that has engaged over 8,000 children from more than 40 primary schools across the Diocese
of Liverpool
The study focuses
specifically on the Spring term (April – July) 2023, during which the SSP was delivered across
sixteen schools, engaging approximately 1000 children aged 6–11 years.</t>
  </si>
  <si>
    <t>ES3 Young Persons Wellbeing Programme</t>
  </si>
  <si>
    <t>per student for one year.</t>
  </si>
  <si>
    <t>Assumption</t>
  </si>
  <si>
    <t>Medium</t>
  </si>
  <si>
    <t>Economic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</si>
</sst>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£-809]#,##0"/>
    <numFmt numFmtId="165" formatCode="&quot;£&quot;#,##0_);[Red]\(&quot;£&quot;#,##0\)"/>
  </numFmts>
  <fonts count="5">
    <font>
      <sz val="11"/>
      <color theme="1"/>
      <name val="Aptos Narrow"/>
      <family val="2"/>
      <scheme val="minor"/>
    </font>
    <font>
      <b/>
      <sz val="12"/>
      <color theme="0"/>
      <name val="Aptos Display"/>
      <scheme val="major"/>
    </font>
    <font>
      <b/>
      <sz val="12"/>
      <color theme="0"/>
      <name val="Aptos Display"/>
      <family val="2"/>
      <scheme val="major"/>
    </font>
    <font>
      <sz val="12"/>
      <color theme="0"/>
      <name val="Aptos Display"/>
      <family val="2"/>
      <scheme val="major"/>
    </font>
    <font>
      <sz val="12"/>
      <color theme="0"/>
      <name val="Aptos Display"/>
      <scheme val="major"/>
    </font>
  </fonts>
  <fills count="9">
    <fill>
      <patternFill patternType="none"/>
    </fill>
    <fill>
      <patternFill patternType="gray125"/>
    </fill>
    <fill>
      <patternFill patternType="solid">
        <fgColor rgb="FF80D265"/>
        <bgColor indexed="64"/>
      </patternFill>
    </fill>
    <fill>
      <patternFill patternType="solid">
        <fgColor rgb="FF3FADCF"/>
        <bgColor indexed="64"/>
      </patternFill>
    </fill>
    <fill>
      <patternFill patternType="solid">
        <fgColor rgb="FFD28FAF"/>
        <bgColor indexed="64"/>
      </patternFill>
    </fill>
    <fill>
      <patternFill patternType="solid">
        <fgColor rgb="FF7770CB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theme="1" tint="4.9989318521683403E-2"/>
      </left>
      <right/>
      <top style="thin">
        <color theme="1" tint="4.9989318521683403E-2"/>
      </top>
      <bottom style="thin">
        <color rgb="FF000000"/>
      </bottom>
      <diagonal/>
    </border>
    <border>
      <left/>
      <right/>
      <top style="thin">
        <color theme="1" tint="4.9989318521683403E-2"/>
      </top>
      <bottom style="thin">
        <color rgb="FF000000"/>
      </bottom>
      <diagonal/>
    </border>
    <border>
      <left/>
      <right style="thin">
        <color theme="1" tint="4.9989318521683403E-2"/>
      </right>
      <top style="thin">
        <color theme="1" tint="4.9989318521683403E-2"/>
      </top>
      <bottom style="thin">
        <color rgb="FF000000"/>
      </bottom>
      <diagonal/>
    </border>
    <border>
      <left style="thin">
        <color theme="1" tint="4.9989318521683403E-2"/>
      </left>
      <right/>
      <top style="thin">
        <color theme="1" tint="4.9989318521683403E-2"/>
      </top>
      <bottom style="thin">
        <color theme="1" tint="4.9989318521683403E-2"/>
      </bottom>
      <diagonal/>
    </border>
    <border>
      <left/>
      <right/>
      <top style="thin">
        <color theme="1" tint="4.9989318521683403E-2"/>
      </top>
      <bottom style="thin">
        <color theme="1" tint="4.9989318521683403E-2"/>
      </bottom>
      <diagonal/>
    </border>
    <border>
      <left/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/>
      <right/>
      <top/>
      <bottom style="thin">
        <color theme="1" tint="4.9989318521683403E-2"/>
      </bottom>
      <diagonal/>
    </border>
    <border>
      <left style="thin">
        <color theme="1" tint="4.9989318521683403E-2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1" tint="4.9989318521683403E-2"/>
      </right>
      <top/>
      <bottom style="thin">
        <color indexed="64"/>
      </bottom>
      <diagonal/>
    </border>
    <border>
      <left style="thin">
        <color theme="1" tint="4.9989318521683403E-2"/>
      </left>
      <right/>
      <top style="thin">
        <color theme="1" tint="4.9989318521683403E-2"/>
      </top>
      <bottom style="thin">
        <color indexed="64"/>
      </bottom>
      <diagonal/>
    </border>
    <border>
      <left/>
      <right/>
      <top style="thin">
        <color theme="1" tint="4.9989318521683403E-2"/>
      </top>
      <bottom style="thin">
        <color indexed="64"/>
      </bottom>
      <diagonal/>
    </border>
    <border>
      <left/>
      <right style="thin">
        <color indexed="64"/>
      </right>
      <top style="thin">
        <color theme="1" tint="4.9989318521683403E-2"/>
      </top>
      <bottom style="thin">
        <color indexed="64"/>
      </bottom>
      <diagonal/>
    </border>
    <border>
      <left style="thin">
        <color indexed="64"/>
      </left>
      <right/>
      <top style="thin">
        <color theme="1" tint="4.9989318521683403E-2"/>
      </top>
      <bottom style="thin">
        <color indexed="64"/>
      </bottom>
      <diagonal/>
    </border>
    <border>
      <left/>
      <right style="thin">
        <color theme="1" tint="4.9989318521683403E-2"/>
      </right>
      <top style="thin">
        <color theme="1" tint="4.9989318521683403E-2"/>
      </top>
      <bottom style="thin">
        <color indexed="64"/>
      </bottom>
      <diagonal/>
    </border>
    <border>
      <left style="thin">
        <color theme="1" tint="4.9989318521683403E-2"/>
      </left>
      <right style="thin">
        <color theme="1" tint="4.9989318521683403E-2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indexed="64"/>
      </top>
      <bottom/>
      <diagonal/>
    </border>
    <border>
      <left style="thin">
        <color theme="1" tint="4.9989318521683403E-2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3" borderId="5" xfId="0" applyFont="1" applyFill="1" applyBorder="1" applyAlignment="1" applyProtection="1">
      <alignment horizontal="center" vertical="center" wrapText="1"/>
      <protection locked="0"/>
    </xf>
    <xf numFmtId="0" fontId="1" fillId="3" borderId="12" xfId="0" applyFont="1" applyFill="1" applyBorder="1" applyAlignment="1" applyProtection="1">
      <alignment horizontal="center" vertical="center" wrapText="1"/>
      <protection locked="0"/>
    </xf>
    <xf numFmtId="0" fontId="2" fillId="2" borderId="16" xfId="0" applyFont="1" applyFill="1" applyBorder="1" applyAlignment="1" applyProtection="1">
      <alignment horizontal="center" vertical="center" wrapText="1"/>
      <protection locked="0"/>
    </xf>
    <xf numFmtId="0" fontId="1" fillId="2" borderId="16" xfId="0" applyFont="1" applyFill="1" applyBorder="1" applyAlignment="1" applyProtection="1">
      <alignment horizontal="center" vertical="center" wrapText="1"/>
      <protection locked="0"/>
    </xf>
    <xf numFmtId="0" fontId="2" fillId="3" borderId="17" xfId="0" applyFont="1" applyFill="1" applyBorder="1" applyAlignment="1" applyProtection="1">
      <alignment horizontal="center" vertical="center" wrapText="1"/>
      <protection locked="0"/>
    </xf>
    <xf numFmtId="0" fontId="2" fillId="4" borderId="20" xfId="0" applyFont="1" applyFill="1" applyBorder="1" applyAlignment="1" applyProtection="1">
      <alignment horizontal="center" vertical="center" wrapText="1"/>
      <protection locked="0"/>
    </xf>
    <xf numFmtId="0" fontId="3" fillId="2" borderId="22" xfId="0" applyFont="1" applyFill="1" applyBorder="1" applyAlignment="1" applyProtection="1">
      <alignment horizontal="center" vertical="center" wrapText="1"/>
      <protection locked="0"/>
    </xf>
    <xf numFmtId="0" fontId="4" fillId="2" borderId="22" xfId="0" applyFont="1" applyFill="1" applyBorder="1" applyAlignment="1" applyProtection="1">
      <alignment horizontal="center" vertical="center" wrapText="1"/>
      <protection locked="0"/>
    </xf>
    <xf numFmtId="0" fontId="3" fillId="3" borderId="22" xfId="0" applyFont="1" applyFill="1" applyBorder="1" applyAlignment="1" applyProtection="1">
      <alignment horizontal="center" vertical="center" wrapText="1"/>
      <protection locked="0"/>
    </xf>
    <xf numFmtId="0" fontId="3" fillId="4" borderId="22" xfId="0" applyFont="1" applyFill="1" applyBorder="1" applyAlignment="1" applyProtection="1">
      <alignment horizontal="center" vertical="center" wrapText="1"/>
      <protection locked="0"/>
    </xf>
    <xf numFmtId="0" fontId="3" fillId="4" borderId="22" xfId="0" quotePrefix="1" applyFont="1" applyFill="1" applyBorder="1" applyAlignment="1" applyProtection="1">
      <alignment horizontal="center" vertical="center" wrapText="1"/>
      <protection locked="0"/>
    </xf>
    <xf numFmtId="0" fontId="3" fillId="5" borderId="22" xfId="0" quotePrefix="1" applyFont="1" applyFill="1" applyBorder="1" applyAlignment="1" applyProtection="1">
      <alignment horizontal="center" vertical="center" wrapText="1"/>
      <protection locked="0"/>
    </xf>
    <xf numFmtId="0" fontId="3" fillId="5" borderId="23" xfId="0" applyFont="1" applyFill="1" applyBorder="1" applyAlignment="1" applyProtection="1">
      <alignment horizontal="center" vertical="center" wrapText="1"/>
      <protection locked="0"/>
    </xf>
    <xf numFmtId="0" fontId="3" fillId="5" borderId="24" xfId="0" quotePrefix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top"/>
    </xf>
    <xf numFmtId="0" fontId="0" fillId="0" borderId="0" xfId="0" quotePrefix="1" applyAlignment="1">
      <alignment horizontal="left" vertical="top" wrapText="1"/>
    </xf>
    <xf numFmtId="0" fontId="2" fillId="3" borderId="26" xfId="0" applyFont="1" applyFill="1" applyBorder="1" applyAlignment="1" applyProtection="1">
      <alignment horizontal="center" vertical="center" wrapText="1"/>
      <protection locked="0"/>
    </xf>
    <xf numFmtId="0" fontId="0" fillId="0" borderId="25" xfId="0" applyBorder="1" applyAlignment="1">
      <alignment vertical="top" wrapText="1"/>
    </xf>
    <xf numFmtId="0" fontId="0" fillId="0" borderId="25" xfId="0" applyBorder="1" applyAlignment="1">
      <alignment vertical="top"/>
    </xf>
    <xf numFmtId="0" fontId="0" fillId="0" borderId="25" xfId="0" quotePrefix="1" applyBorder="1" applyAlignment="1">
      <alignment horizontal="left" vertical="top" wrapText="1"/>
    </xf>
    <xf numFmtId="0" fontId="0" fillId="8" borderId="25" xfId="0" applyFill="1" applyBorder="1" applyAlignment="1">
      <alignment vertical="center"/>
    </xf>
    <xf numFmtId="2" fontId="0" fillId="7" borderId="25" xfId="0" applyNumberFormat="1" applyFill="1" applyBorder="1" applyAlignment="1">
      <alignment vertical="center"/>
    </xf>
    <xf numFmtId="0" fontId="0" fillId="8" borderId="25" xfId="0" applyFill="1" applyBorder="1" applyAlignment="1">
      <alignment vertical="center" wrapText="1"/>
    </xf>
    <xf numFmtId="0" fontId="0" fillId="6" borderId="25" xfId="0" applyFill="1" applyBorder="1" applyAlignment="1">
      <alignment vertical="center"/>
    </xf>
    <xf numFmtId="0" fontId="0" fillId="7" borderId="25" xfId="0" applyFill="1" applyBorder="1" applyAlignment="1">
      <alignment horizontal="right" vertical="center" wrapText="1"/>
    </xf>
    <xf numFmtId="164" fontId="0" fillId="7" borderId="25" xfId="0" applyNumberFormat="1" applyFill="1" applyBorder="1" applyAlignment="1">
      <alignment vertical="center" wrapText="1"/>
    </xf>
    <xf numFmtId="164" fontId="0" fillId="6" borderId="25" xfId="0" applyNumberFormat="1" applyFill="1" applyBorder="1" applyAlignment="1">
      <alignment vertical="center" wrapText="1"/>
    </xf>
    <xf numFmtId="164" fontId="0" fillId="7" borderId="25" xfId="0" applyNumberFormat="1" applyFill="1" applyBorder="1" applyAlignment="1">
      <alignment vertical="center"/>
    </xf>
    <xf numFmtId="165" fontId="0" fillId="0" borderId="25" xfId="0" applyNumberFormat="1" applyBorder="1" applyAlignment="1">
      <alignment vertical="top"/>
    </xf>
    <xf numFmtId="0" fontId="0" fillId="0" borderId="25" xfId="0" applyBorder="1" applyAlignment="1">
      <alignment horizontal="center" vertical="top" wrapText="1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1" fillId="2" borderId="3" xfId="0" applyFont="1" applyFill="1" applyBorder="1" applyAlignment="1" applyProtection="1">
      <alignment horizontal="center" vertical="center"/>
      <protection locked="0"/>
    </xf>
    <xf numFmtId="0" fontId="2" fillId="4" borderId="4" xfId="0" applyFont="1" applyFill="1" applyBorder="1" applyAlignment="1" applyProtection="1">
      <alignment horizontal="center" vertical="center" wrapText="1"/>
      <protection locked="0"/>
    </xf>
    <xf numFmtId="0" fontId="2" fillId="4" borderId="5" xfId="0" applyFont="1" applyFill="1" applyBorder="1" applyAlignment="1" applyProtection="1">
      <alignment horizontal="center" vertical="center" wrapText="1"/>
      <protection locked="0"/>
    </xf>
    <xf numFmtId="0" fontId="2" fillId="3" borderId="17" xfId="0" applyFont="1" applyFill="1" applyBorder="1" applyAlignment="1" applyProtection="1">
      <alignment horizontal="center" vertical="center" wrapText="1"/>
      <protection locked="0"/>
    </xf>
    <xf numFmtId="0" fontId="2" fillId="3" borderId="18" xfId="0" applyFont="1" applyFill="1" applyBorder="1" applyAlignment="1" applyProtection="1">
      <alignment horizontal="center" vertical="center" wrapText="1"/>
      <protection locked="0"/>
    </xf>
    <xf numFmtId="0" fontId="2" fillId="3" borderId="19" xfId="0" applyFont="1" applyFill="1" applyBorder="1" applyAlignment="1" applyProtection="1">
      <alignment horizontal="center" vertical="center" wrapText="1"/>
      <protection locked="0"/>
    </xf>
    <xf numFmtId="0" fontId="2" fillId="4" borderId="17" xfId="0" applyFont="1" applyFill="1" applyBorder="1" applyAlignment="1" applyProtection="1">
      <alignment horizontal="center" vertical="center" wrapText="1"/>
      <protection locked="0"/>
    </xf>
    <xf numFmtId="0" fontId="2" fillId="4" borderId="18" xfId="0" applyFont="1" applyFill="1" applyBorder="1" applyAlignment="1" applyProtection="1">
      <alignment horizontal="center" vertical="center" wrapText="1"/>
      <protection locked="0"/>
    </xf>
    <xf numFmtId="0" fontId="1" fillId="5" borderId="17" xfId="0" quotePrefix="1" applyFont="1" applyFill="1" applyBorder="1" applyAlignment="1" applyProtection="1">
      <alignment horizontal="center" vertical="center" wrapText="1"/>
      <protection locked="0"/>
    </xf>
    <xf numFmtId="0" fontId="1" fillId="5" borderId="19" xfId="0" quotePrefix="1" applyFont="1" applyFill="1" applyBorder="1" applyAlignment="1" applyProtection="1">
      <alignment horizontal="center" vertical="center" wrapText="1"/>
      <protection locked="0"/>
    </xf>
    <xf numFmtId="0" fontId="1" fillId="5" borderId="18" xfId="0" quotePrefix="1" applyFont="1" applyFill="1" applyBorder="1" applyAlignment="1" applyProtection="1">
      <alignment horizontal="center" vertical="center" wrapText="1"/>
      <protection locked="0"/>
    </xf>
    <xf numFmtId="0" fontId="2" fillId="5" borderId="21" xfId="0" quotePrefix="1" applyFont="1" applyFill="1" applyBorder="1" applyAlignment="1" applyProtection="1">
      <alignment horizontal="center" vertical="center" wrapText="1"/>
      <protection locked="0"/>
    </xf>
    <xf numFmtId="0" fontId="2" fillId="5" borderId="0" xfId="0" quotePrefix="1" applyFont="1" applyFill="1" applyAlignment="1" applyProtection="1">
      <alignment horizontal="center" vertical="center" wrapText="1"/>
      <protection locked="0"/>
    </xf>
    <xf numFmtId="0" fontId="1" fillId="5" borderId="7" xfId="0" applyFont="1" applyFill="1" applyBorder="1" applyAlignment="1" applyProtection="1">
      <alignment horizontal="center" vertical="center" wrapText="1"/>
      <protection locked="0"/>
    </xf>
    <xf numFmtId="0" fontId="1" fillId="2" borderId="8" xfId="0" applyFont="1" applyFill="1" applyBorder="1" applyAlignment="1" applyProtection="1">
      <alignment horizontal="center" vertical="center"/>
      <protection locked="0"/>
    </xf>
    <xf numFmtId="0" fontId="1" fillId="2" borderId="9" xfId="0" applyFont="1" applyFill="1" applyBorder="1" applyAlignment="1" applyProtection="1">
      <alignment horizontal="center" vertical="center"/>
      <protection locked="0"/>
    </xf>
    <xf numFmtId="0" fontId="1" fillId="2" borderId="10" xfId="0" applyFont="1" applyFill="1" applyBorder="1" applyAlignment="1" applyProtection="1">
      <alignment horizontal="center" vertical="center"/>
      <protection locked="0"/>
    </xf>
    <xf numFmtId="0" fontId="2" fillId="4" borderId="14" xfId="0" applyFont="1" applyFill="1" applyBorder="1" applyAlignment="1" applyProtection="1">
      <alignment horizontal="center" vertical="center" wrapText="1"/>
      <protection locked="0"/>
    </xf>
    <xf numFmtId="0" fontId="2" fillId="4" borderId="12" xfId="0" applyFont="1" applyFill="1" applyBorder="1" applyAlignment="1" applyProtection="1">
      <alignment horizontal="center" vertical="center" wrapText="1"/>
      <protection locked="0"/>
    </xf>
    <xf numFmtId="0" fontId="2" fillId="4" borderId="15" xfId="0" applyFont="1" applyFill="1" applyBorder="1" applyAlignment="1" applyProtection="1">
      <alignment horizontal="center" vertical="center" wrapText="1"/>
      <protection locked="0"/>
    </xf>
    <xf numFmtId="0" fontId="1" fillId="5" borderId="11" xfId="0" applyFont="1" applyFill="1" applyBorder="1" applyAlignment="1" applyProtection="1">
      <alignment horizontal="center" vertical="center" wrapText="1"/>
      <protection locked="0"/>
    </xf>
    <xf numFmtId="0" fontId="1" fillId="5" borderId="12" xfId="0" applyFont="1" applyFill="1" applyBorder="1" applyAlignment="1" applyProtection="1">
      <alignment horizontal="center" vertical="center" wrapText="1"/>
      <protection locked="0"/>
    </xf>
    <xf numFmtId="0" fontId="1" fillId="3" borderId="11" xfId="0" applyFont="1" applyFill="1" applyBorder="1" applyAlignment="1" applyProtection="1">
      <alignment horizontal="center" vertical="center" wrapText="1"/>
      <protection locked="0"/>
    </xf>
    <xf numFmtId="0" fontId="1" fillId="3" borderId="12" xfId="0" applyFont="1" applyFill="1" applyBorder="1" applyAlignment="1" applyProtection="1">
      <alignment horizontal="center" vertical="center" wrapText="1"/>
      <protection locked="0"/>
    </xf>
    <xf numFmtId="0" fontId="1" fillId="3" borderId="13" xfId="0" applyFont="1" applyFill="1" applyBorder="1" applyAlignment="1" applyProtection="1">
      <alignment horizontal="center" vertical="center" wrapText="1"/>
      <protection locked="0"/>
    </xf>
    <xf numFmtId="0" fontId="1" fillId="3" borderId="4" xfId="0" applyFont="1" applyFill="1" applyBorder="1" applyAlignment="1" applyProtection="1">
      <alignment horizontal="center" vertical="center" wrapText="1"/>
      <protection locked="0"/>
    </xf>
    <xf numFmtId="0" fontId="1" fillId="3" borderId="5" xfId="0" applyFont="1" applyFill="1" applyBorder="1" applyAlignment="1" applyProtection="1">
      <alignment horizontal="center" vertical="center" wrapText="1"/>
      <protection locked="0"/>
    </xf>
    <xf numFmtId="0" fontId="1" fillId="3" borderId="6" xfId="0" applyFont="1" applyFill="1" applyBorder="1" applyAlignment="1" applyProtection="1">
      <alignment horizontal="center" vertical="center" wrapText="1"/>
      <protection locked="0"/>
    </xf>
    <xf numFmtId="0" fontId="0" fillId="0" borderId="25" xfId="0" quotePrefix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B3AE7B-1505-48E9-95AB-A997D89C4711}">
  <dimension ref="A1:Z7"/>
  <sheetViews>
    <sheetView tabSelected="1" topLeftCell="K1" workbookViewId="0">
      <selection activeCell="Q7" sqref="Q7"/>
    </sheetView>
  </sheetViews>
  <sheetFormatPr defaultRowHeight="14.25"/>
  <cols>
    <col min="1" max="1" width="27.7109375" customWidth="1"/>
    <col min="2" max="2" width="30.7109375" customWidth="1"/>
    <col min="3" max="3" width="36.85546875" customWidth="1"/>
    <col min="4" max="4" width="25.85546875" customWidth="1"/>
    <col min="5" max="5" width="17.140625" customWidth="1"/>
    <col min="6" max="6" width="30" customWidth="1"/>
    <col min="7" max="7" width="18.28515625" customWidth="1"/>
    <col min="8" max="8" width="14.42578125" customWidth="1"/>
    <col min="9" max="9" width="15.28515625" customWidth="1"/>
    <col min="10" max="10" width="15" customWidth="1"/>
    <col min="11" max="11" width="15.5703125" customWidth="1"/>
    <col min="12" max="12" width="14.28515625" customWidth="1"/>
    <col min="14" max="14" width="17" customWidth="1"/>
    <col min="15" max="15" width="17.140625" customWidth="1"/>
    <col min="16" max="16" width="17" customWidth="1"/>
    <col min="17" max="17" width="14.28515625" customWidth="1"/>
    <col min="18" max="18" width="13.85546875" customWidth="1"/>
    <col min="19" max="19" width="18.42578125" customWidth="1"/>
    <col min="20" max="20" width="18.28515625" customWidth="1"/>
    <col min="21" max="21" width="13.28515625" customWidth="1"/>
    <col min="22" max="23" width="17.7109375" customWidth="1"/>
    <col min="24" max="24" width="15.5703125" customWidth="1"/>
    <col min="25" max="25" width="17.42578125" customWidth="1"/>
  </cols>
  <sheetData>
    <row r="1" spans="1:26" ht="15.75">
      <c r="A1" s="31" t="s">
        <v>0</v>
      </c>
      <c r="B1" s="32"/>
      <c r="C1" s="33"/>
      <c r="D1" s="58" t="s">
        <v>1</v>
      </c>
      <c r="E1" s="59"/>
      <c r="F1" s="59"/>
      <c r="G1" s="59"/>
      <c r="H1" s="59"/>
      <c r="I1" s="59"/>
      <c r="J1" s="59"/>
      <c r="K1" s="59"/>
      <c r="L1" s="59"/>
      <c r="M1" s="60"/>
      <c r="N1" s="34" t="s">
        <v>2</v>
      </c>
      <c r="O1" s="35"/>
      <c r="P1" s="35"/>
      <c r="Q1" s="35"/>
      <c r="R1" s="46" t="s">
        <v>3</v>
      </c>
      <c r="S1" s="46"/>
      <c r="T1" s="46"/>
      <c r="U1" s="46"/>
      <c r="V1" s="46"/>
      <c r="W1" s="46"/>
      <c r="X1" s="46"/>
      <c r="Y1" s="46"/>
      <c r="Z1" s="46"/>
    </row>
    <row r="2" spans="1:26" ht="30" customHeight="1">
      <c r="A2" s="47" t="s">
        <v>4</v>
      </c>
      <c r="B2" s="48"/>
      <c r="C2" s="49"/>
      <c r="D2" s="55" t="s">
        <v>5</v>
      </c>
      <c r="E2" s="56"/>
      <c r="F2" s="56"/>
      <c r="G2" s="56"/>
      <c r="H2" s="56"/>
      <c r="I2" s="56"/>
      <c r="J2" s="56"/>
      <c r="K2" s="56"/>
      <c r="L2" s="56"/>
      <c r="M2" s="57"/>
      <c r="N2" s="50" t="s">
        <v>6</v>
      </c>
      <c r="O2" s="51"/>
      <c r="P2" s="51"/>
      <c r="Q2" s="52"/>
      <c r="R2" s="53" t="s">
        <v>7</v>
      </c>
      <c r="S2" s="54"/>
      <c r="T2" s="54"/>
      <c r="U2" s="54"/>
      <c r="V2" s="54"/>
      <c r="W2" s="54"/>
      <c r="X2" s="54"/>
      <c r="Y2" s="54"/>
      <c r="Z2" s="54"/>
    </row>
    <row r="3" spans="1:26" ht="31.5">
      <c r="A3" s="3" t="s">
        <v>8</v>
      </c>
      <c r="B3" s="4" t="s">
        <v>9</v>
      </c>
      <c r="C3" s="4" t="s">
        <v>10</v>
      </c>
      <c r="D3" s="36" t="s">
        <v>11</v>
      </c>
      <c r="E3" s="37"/>
      <c r="F3" s="5" t="s">
        <v>12</v>
      </c>
      <c r="G3" s="36" t="s">
        <v>13</v>
      </c>
      <c r="H3" s="38"/>
      <c r="I3" s="38"/>
      <c r="J3" s="38"/>
      <c r="K3" s="38"/>
      <c r="L3" s="38"/>
      <c r="M3" s="37"/>
      <c r="N3" s="6" t="s">
        <v>14</v>
      </c>
      <c r="O3" s="6" t="s">
        <v>15</v>
      </c>
      <c r="P3" s="39" t="s">
        <v>16</v>
      </c>
      <c r="Q3" s="40"/>
      <c r="R3" s="41" t="s">
        <v>17</v>
      </c>
      <c r="S3" s="42"/>
      <c r="T3" s="42"/>
      <c r="U3" s="42"/>
      <c r="V3" s="43"/>
      <c r="W3" s="44" t="s">
        <v>18</v>
      </c>
      <c r="X3" s="45"/>
      <c r="Y3" s="45"/>
      <c r="Z3" s="45"/>
    </row>
    <row r="4" spans="1:26" ht="156" customHeight="1">
      <c r="A4" s="7" t="s">
        <v>19</v>
      </c>
      <c r="B4" s="8" t="s">
        <v>20</v>
      </c>
      <c r="C4" s="8" t="s">
        <v>21</v>
      </c>
      <c r="D4" s="9" t="s">
        <v>22</v>
      </c>
      <c r="E4" s="9" t="s">
        <v>23</v>
      </c>
      <c r="F4" s="17" t="s">
        <v>24</v>
      </c>
      <c r="G4" s="17" t="s">
        <v>25</v>
      </c>
      <c r="H4" s="17" t="s">
        <v>26</v>
      </c>
      <c r="I4" s="17" t="s">
        <v>27</v>
      </c>
      <c r="J4" s="17" t="s">
        <v>28</v>
      </c>
      <c r="K4" s="17" t="s">
        <v>29</v>
      </c>
      <c r="L4" s="17" t="s">
        <v>30</v>
      </c>
      <c r="M4" s="17" t="s">
        <v>31</v>
      </c>
      <c r="N4" s="10" t="s">
        <v>32</v>
      </c>
      <c r="O4" s="10" t="s">
        <v>33</v>
      </c>
      <c r="P4" s="10" t="s">
        <v>34</v>
      </c>
      <c r="Q4" s="11" t="s">
        <v>35</v>
      </c>
      <c r="R4" s="12" t="s">
        <v>36</v>
      </c>
      <c r="S4" s="12" t="s">
        <v>37</v>
      </c>
      <c r="T4" s="12" t="s">
        <v>38</v>
      </c>
      <c r="U4" s="12" t="s">
        <v>39</v>
      </c>
      <c r="V4" s="12" t="s">
        <v>40</v>
      </c>
      <c r="W4" s="12" t="s">
        <v>41</v>
      </c>
      <c r="X4" s="12" t="s">
        <v>42</v>
      </c>
      <c r="Y4" s="13" t="s">
        <v>43</v>
      </c>
      <c r="Z4" s="14" t="s">
        <v>44</v>
      </c>
    </row>
    <row r="5" spans="1:26" s="15" customFormat="1" ht="153.94999999999999" customHeight="1">
      <c r="A5" s="30" t="s">
        <v>45</v>
      </c>
      <c r="B5" s="30" t="s">
        <v>46</v>
      </c>
      <c r="C5" s="30" t="s">
        <v>47</v>
      </c>
      <c r="D5" s="18" t="s">
        <v>48</v>
      </c>
      <c r="E5" s="19" t="s">
        <v>9</v>
      </c>
      <c r="F5" s="18" t="s">
        <v>49</v>
      </c>
      <c r="G5" s="19" t="s">
        <v>50</v>
      </c>
      <c r="H5" s="19">
        <v>0</v>
      </c>
      <c r="I5" s="19">
        <v>50</v>
      </c>
      <c r="J5" s="19">
        <v>1500</v>
      </c>
      <c r="K5" s="19">
        <v>0</v>
      </c>
      <c r="L5" s="19">
        <v>1550</v>
      </c>
      <c r="M5" s="19">
        <v>2023</v>
      </c>
      <c r="N5" s="20" t="s">
        <v>51</v>
      </c>
      <c r="O5" s="21">
        <v>100</v>
      </c>
      <c r="P5" s="21">
        <v>2.5</v>
      </c>
      <c r="Q5" s="22">
        <f>P5/5</f>
        <v>0.5</v>
      </c>
      <c r="R5" s="23"/>
      <c r="S5" s="24"/>
      <c r="T5" s="24" t="s">
        <v>52</v>
      </c>
      <c r="U5" s="25" t="str" cm="1">
        <f t="array" ref="U5">_xlfn.IFS($T5="No Deadweight", "0",$T5="Low","0.25",$T5="Medium","0.5",$T5="High","0.75")</f>
        <v>0.25</v>
      </c>
      <c r="V5" s="26">
        <f t="shared" ref="V5" si="0">(L5*Q5)*(1-U5)</f>
        <v>581.25</v>
      </c>
      <c r="W5" s="27" t="s">
        <v>53</v>
      </c>
      <c r="X5" s="26" cm="1">
        <f t="array" ref="X5">_xlfn.IFS( $W5="Fiscal", (O5*H5*Q5)*(1-U5), $W5="Economic", (O5*I5*Q5)*(1-U5),  $W5="Wellbeing", (O5*J5*Q5)*(1-U5), $W5="Environmental", (O5*K5*Q5)*(1-U5))</f>
        <v>56250</v>
      </c>
      <c r="Y5" s="28">
        <f t="shared" ref="Y5" si="1">(O5*L5*Q5)*(1-U5)</f>
        <v>58125</v>
      </c>
      <c r="Z5" s="22">
        <f>(O5*J5*Q5)*(1-U5)/15300</f>
        <v>3.6764705882352939</v>
      </c>
    </row>
    <row r="6" spans="1:26" s="15" customFormat="1" ht="153.94999999999999" customHeight="1">
      <c r="A6" s="30"/>
      <c r="B6" s="30"/>
      <c r="C6" s="30"/>
      <c r="D6" s="18" t="s">
        <v>54</v>
      </c>
      <c r="E6" s="19" t="s">
        <v>55</v>
      </c>
      <c r="F6" s="19" t="s">
        <v>56</v>
      </c>
      <c r="G6" s="19" t="s">
        <v>53</v>
      </c>
      <c r="H6" s="29">
        <v>0</v>
      </c>
      <c r="I6" s="29">
        <v>0</v>
      </c>
      <c r="J6" s="29">
        <v>15920</v>
      </c>
      <c r="K6" s="29">
        <v>0</v>
      </c>
      <c r="L6" s="29">
        <v>15920</v>
      </c>
      <c r="M6" s="19">
        <v>2024</v>
      </c>
      <c r="N6" s="20" t="s">
        <v>51</v>
      </c>
      <c r="O6" s="21">
        <v>100</v>
      </c>
      <c r="P6" s="21">
        <v>1</v>
      </c>
      <c r="Q6" s="22">
        <f>P6/12</f>
        <v>8.3333333333333329E-2</v>
      </c>
      <c r="R6" s="23"/>
      <c r="S6" s="24"/>
      <c r="T6" s="24" t="s">
        <v>57</v>
      </c>
      <c r="U6" s="25" t="str" cm="1">
        <f t="array" ref="U6">_xlfn.IFS($T6="No Deadweight", "0",$T6="Low","0.25",$T6="Medium","0.5",$T6="High","0.75")</f>
        <v>0.75</v>
      </c>
      <c r="V6" s="26">
        <f t="shared" ref="V6" si="2">(L6*Q6)*(1-U6)</f>
        <v>331.66666666666663</v>
      </c>
      <c r="W6" s="27" t="s">
        <v>53</v>
      </c>
      <c r="X6" s="26" cm="1">
        <f t="array" ref="X6">_xlfn.IFS( $W6="Fiscal", (O6*H6*Q6)*(1-U6), $W6="Economic", (O6*I6*Q6)*(1-U6),  $W6="Wellbeing", (O6*J6*Q6)*(1-U6), $W6="Environmental", (O6*K6*Q6)*(1-U6))</f>
        <v>33166.666666666664</v>
      </c>
      <c r="Y6" s="28">
        <f t="shared" ref="Y6" si="3">(O6*L6*Q6)*(1-U6)</f>
        <v>33166.666666666664</v>
      </c>
      <c r="Z6" s="22">
        <f>(O6*J6*Q6)*(1-U6)/15300</f>
        <v>2.1677559912854028</v>
      </c>
    </row>
    <row r="7" spans="1:26">
      <c r="N7" s="16"/>
    </row>
  </sheetData>
  <mergeCells count="16">
    <mergeCell ref="R3:V3"/>
    <mergeCell ref="W3:Z3"/>
    <mergeCell ref="R1:Z1"/>
    <mergeCell ref="A2:C2"/>
    <mergeCell ref="N2:Q2"/>
    <mergeCell ref="R2:Z2"/>
    <mergeCell ref="D2:M2"/>
    <mergeCell ref="D1:M1"/>
    <mergeCell ref="A5:A6"/>
    <mergeCell ref="B5:B6"/>
    <mergeCell ref="C5:C6"/>
    <mergeCell ref="A1:C1"/>
    <mergeCell ref="N1:Q1"/>
    <mergeCell ref="D3:E3"/>
    <mergeCell ref="G3:M3"/>
    <mergeCell ref="P3:Q3"/>
  </mergeCells>
  <dataValidations count="3">
    <dataValidation type="list" allowBlank="1" showInputMessage="1" showErrorMessage="1" sqref="T5:T6" xr:uid="{2B769D94-C35B-4D4D-9296-1D3396BAB16C}">
      <formula1>"No Deadweight, Low, Medium, High"</formula1>
    </dataValidation>
    <dataValidation type="list" allowBlank="1" showInputMessage="1" showErrorMessage="1" sqref="W5:W6" xr:uid="{C867CBB6-7D22-48B3-A234-27F239B213FE}">
      <formula1>"Fiscal, Economic, Wellbeing, Environmental"</formula1>
    </dataValidation>
    <dataValidation type="list" allowBlank="1" showInputMessage="1" showErrorMessage="1" promptTitle="Choose your level of discount fo" prompt="Choose No attribution discount, Low, Medium, or High" sqref="S5:S6" xr:uid="{9001DB8D-8919-4D53-80A6-3CF1007BE732}">
      <formula1>"Low, Medium, High"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6"/>
  <sheetViews>
    <sheetView topLeftCell="J1" workbookViewId="0">
      <selection activeCell="Q6" sqref="Q6"/>
    </sheetView>
  </sheetViews>
  <sheetFormatPr defaultRowHeight="14.25"/>
  <cols>
    <col min="1" max="1" width="26.140625" customWidth="1"/>
    <col min="2" max="2" width="32.42578125" customWidth="1"/>
    <col min="3" max="3" width="40.28515625" customWidth="1"/>
    <col min="4" max="4" width="18" customWidth="1"/>
    <col min="5" max="5" width="17.140625" customWidth="1"/>
    <col min="6" max="6" width="30" customWidth="1"/>
    <col min="7" max="7" width="18.28515625" customWidth="1"/>
    <col min="8" max="8" width="14.42578125" customWidth="1"/>
    <col min="9" max="9" width="15.28515625" customWidth="1"/>
    <col min="10" max="10" width="15" customWidth="1"/>
    <col min="11" max="11" width="15.5703125" customWidth="1"/>
    <col min="12" max="12" width="14.28515625" customWidth="1"/>
    <col min="14" max="14" width="17" customWidth="1"/>
    <col min="15" max="15" width="14.28515625" customWidth="1"/>
    <col min="16" max="16" width="17" customWidth="1"/>
    <col min="17" max="17" width="14.28515625" customWidth="1"/>
    <col min="18" max="18" width="13.85546875" customWidth="1"/>
    <col min="19" max="19" width="18.42578125" customWidth="1"/>
    <col min="20" max="20" width="18.28515625" customWidth="1"/>
    <col min="21" max="21" width="13.28515625" customWidth="1"/>
    <col min="22" max="23" width="17.7109375" customWidth="1"/>
    <col min="24" max="24" width="20.85546875" customWidth="1"/>
    <col min="25" max="25" width="20.5703125" customWidth="1"/>
    <col min="26" max="26" width="14.5703125" customWidth="1"/>
  </cols>
  <sheetData>
    <row r="1" spans="1:26" ht="15.75">
      <c r="A1" s="31" t="s">
        <v>0</v>
      </c>
      <c r="B1" s="32"/>
      <c r="C1" s="33"/>
      <c r="D1" s="58" t="s">
        <v>1</v>
      </c>
      <c r="E1" s="59"/>
      <c r="F1" s="59"/>
      <c r="G1" s="59"/>
      <c r="H1" s="59"/>
      <c r="I1" s="59"/>
      <c r="J1" s="59"/>
      <c r="K1" s="59"/>
      <c r="L1" s="60"/>
      <c r="M1" s="1"/>
      <c r="N1" s="34" t="s">
        <v>2</v>
      </c>
      <c r="O1" s="35"/>
      <c r="P1" s="35"/>
      <c r="Q1" s="35"/>
      <c r="R1" s="46" t="s">
        <v>3</v>
      </c>
      <c r="S1" s="46"/>
      <c r="T1" s="46"/>
      <c r="U1" s="46"/>
      <c r="V1" s="46"/>
      <c r="W1" s="46"/>
      <c r="X1" s="46"/>
      <c r="Y1" s="46"/>
      <c r="Z1" s="46"/>
    </row>
    <row r="2" spans="1:26" ht="29.25" customHeight="1">
      <c r="A2" s="47" t="s">
        <v>4</v>
      </c>
      <c r="B2" s="48"/>
      <c r="C2" s="49"/>
      <c r="D2" s="55" t="s">
        <v>5</v>
      </c>
      <c r="E2" s="56"/>
      <c r="F2" s="56"/>
      <c r="G2" s="56"/>
      <c r="H2" s="56"/>
      <c r="I2" s="56"/>
      <c r="J2" s="56"/>
      <c r="K2" s="56"/>
      <c r="L2" s="57"/>
      <c r="M2" s="2"/>
      <c r="N2" s="50" t="s">
        <v>6</v>
      </c>
      <c r="O2" s="51"/>
      <c r="P2" s="51"/>
      <c r="Q2" s="52"/>
      <c r="R2" s="53" t="s">
        <v>7</v>
      </c>
      <c r="S2" s="54"/>
      <c r="T2" s="54"/>
      <c r="U2" s="54"/>
      <c r="V2" s="54"/>
      <c r="W2" s="54"/>
      <c r="X2" s="54"/>
      <c r="Y2" s="54"/>
      <c r="Z2" s="54"/>
    </row>
    <row r="3" spans="1:26" ht="31.5">
      <c r="A3" s="3" t="s">
        <v>8</v>
      </c>
      <c r="B3" s="4" t="s">
        <v>9</v>
      </c>
      <c r="C3" s="4" t="s">
        <v>10</v>
      </c>
      <c r="D3" s="36" t="s">
        <v>11</v>
      </c>
      <c r="E3" s="37"/>
      <c r="F3" s="5" t="s">
        <v>12</v>
      </c>
      <c r="G3" s="36" t="s">
        <v>13</v>
      </c>
      <c r="H3" s="38"/>
      <c r="I3" s="38"/>
      <c r="J3" s="38"/>
      <c r="K3" s="38"/>
      <c r="L3" s="38"/>
      <c r="M3" s="37"/>
      <c r="N3" s="6" t="s">
        <v>14</v>
      </c>
      <c r="O3" s="6" t="s">
        <v>15</v>
      </c>
      <c r="P3" s="39" t="s">
        <v>16</v>
      </c>
      <c r="Q3" s="40"/>
      <c r="R3" s="41" t="s">
        <v>17</v>
      </c>
      <c r="S3" s="42"/>
      <c r="T3" s="42"/>
      <c r="U3" s="42"/>
      <c r="V3" s="43"/>
      <c r="W3" s="44" t="s">
        <v>18</v>
      </c>
      <c r="X3" s="45"/>
      <c r="Y3" s="45"/>
      <c r="Z3" s="45"/>
    </row>
    <row r="4" spans="1:26" ht="168" customHeight="1">
      <c r="A4" s="7" t="s">
        <v>19</v>
      </c>
      <c r="B4" s="8" t="s">
        <v>20</v>
      </c>
      <c r="C4" s="8" t="s">
        <v>21</v>
      </c>
      <c r="D4" s="9" t="s">
        <v>22</v>
      </c>
      <c r="E4" s="9" t="s">
        <v>23</v>
      </c>
      <c r="F4" s="17" t="s">
        <v>24</v>
      </c>
      <c r="G4" s="17" t="s">
        <v>25</v>
      </c>
      <c r="H4" s="17" t="s">
        <v>26</v>
      </c>
      <c r="I4" s="17" t="s">
        <v>27</v>
      </c>
      <c r="J4" s="17" t="s">
        <v>28</v>
      </c>
      <c r="K4" s="17" t="s">
        <v>29</v>
      </c>
      <c r="L4" s="17" t="s">
        <v>30</v>
      </c>
      <c r="M4" s="17" t="s">
        <v>31</v>
      </c>
      <c r="N4" s="10" t="s">
        <v>32</v>
      </c>
      <c r="O4" s="10" t="s">
        <v>33</v>
      </c>
      <c r="P4" s="10" t="s">
        <v>34</v>
      </c>
      <c r="Q4" s="11" t="s">
        <v>35</v>
      </c>
      <c r="R4" s="12" t="s">
        <v>36</v>
      </c>
      <c r="S4" s="12" t="s">
        <v>37</v>
      </c>
      <c r="T4" s="12" t="s">
        <v>38</v>
      </c>
      <c r="U4" s="12" t="s">
        <v>39</v>
      </c>
      <c r="V4" s="12" t="s">
        <v>40</v>
      </c>
      <c r="W4" s="12" t="s">
        <v>41</v>
      </c>
      <c r="X4" s="12" t="s">
        <v>42</v>
      </c>
      <c r="Y4" s="13" t="s">
        <v>43</v>
      </c>
      <c r="Z4" s="14" t="s">
        <v>44</v>
      </c>
    </row>
    <row r="5" spans="1:26" s="15" customFormat="1" ht="119.45" customHeight="1">
      <c r="A5" s="30" t="s">
        <v>58</v>
      </c>
      <c r="B5" s="61" t="s">
        <v>59</v>
      </c>
      <c r="C5" s="30"/>
      <c r="D5" s="18" t="s">
        <v>60</v>
      </c>
      <c r="E5" s="19" t="s">
        <v>9</v>
      </c>
      <c r="F5" s="19" t="s">
        <v>61</v>
      </c>
      <c r="G5" s="19" t="s">
        <v>53</v>
      </c>
      <c r="H5" s="29">
        <v>0</v>
      </c>
      <c r="I5" s="29">
        <v>0</v>
      </c>
      <c r="J5" s="29">
        <v>1415</v>
      </c>
      <c r="K5" s="29"/>
      <c r="L5" s="29">
        <v>1400</v>
      </c>
      <c r="M5" s="19">
        <v>2023</v>
      </c>
      <c r="N5" s="21"/>
      <c r="O5" s="21">
        <v>1000</v>
      </c>
      <c r="P5" s="22">
        <v>6</v>
      </c>
      <c r="Q5" s="23">
        <f>P5/12</f>
        <v>0.5</v>
      </c>
      <c r="R5" s="23" t="s">
        <v>62</v>
      </c>
      <c r="S5" s="24" t="s">
        <v>52</v>
      </c>
      <c r="T5" s="24" t="s">
        <v>63</v>
      </c>
      <c r="U5" s="25" t="str" cm="1">
        <f t="array" ref="U5">_xlfn.IFS($T5="No Deadweight", "0",$T5="Low","0.25",$T5="Medium","0.5",$T5="High","0.75")</f>
        <v>0.5</v>
      </c>
      <c r="V5" s="26">
        <f t="shared" ref="V5" si="0">(L5*Q5)*(1-U5)</f>
        <v>350</v>
      </c>
      <c r="W5" s="27" t="s">
        <v>64</v>
      </c>
      <c r="X5" s="26" cm="1">
        <f t="array" ref="X5">_xlfn.IFS( $W5="Fiscal", (O5*H5*Q5)*(1-U5), $W5="Economic", (O5*I5*Q5)*(1-U5),  $W5="Wellbeing", (O5*J5*Q5)*(1-U5), $W5="Environmental", (O5*K5*Q5)*(1-U5))</f>
        <v>0</v>
      </c>
      <c r="Y5" s="28">
        <f t="shared" ref="Y5" si="1">(O5*L5*Q5)*(1-U5)</f>
        <v>350000</v>
      </c>
      <c r="Z5" s="22">
        <f>(O5*J5*Q5)*(1-U5)/15300</f>
        <v>23.12091503267974</v>
      </c>
    </row>
    <row r="6" spans="1:26" s="15" customFormat="1" ht="119.45" customHeight="1">
      <c r="A6" s="30"/>
      <c r="B6" s="30"/>
      <c r="C6" s="30"/>
      <c r="D6" s="18" t="s">
        <v>54</v>
      </c>
      <c r="E6" s="19" t="s">
        <v>55</v>
      </c>
      <c r="F6" s="19" t="s">
        <v>56</v>
      </c>
      <c r="G6" s="19" t="s">
        <v>53</v>
      </c>
      <c r="H6" s="29">
        <v>0</v>
      </c>
      <c r="I6" s="29">
        <v>0</v>
      </c>
      <c r="J6" s="29">
        <v>15920</v>
      </c>
      <c r="K6" s="29">
        <v>0</v>
      </c>
      <c r="L6" s="29">
        <v>15920</v>
      </c>
      <c r="M6" s="19">
        <v>2024</v>
      </c>
      <c r="N6" s="21"/>
      <c r="O6" s="21">
        <v>1000</v>
      </c>
      <c r="P6" s="22">
        <v>6</v>
      </c>
      <c r="Q6" s="23">
        <f>P6/12</f>
        <v>0.5</v>
      </c>
      <c r="R6" s="23" t="s">
        <v>62</v>
      </c>
      <c r="S6" s="24" t="s">
        <v>52</v>
      </c>
      <c r="T6" s="24" t="s">
        <v>57</v>
      </c>
      <c r="U6" s="25" t="str" cm="1">
        <f t="array" ref="U6">_xlfn.IFS($T6="No Deadweight", "0",$T6="Low","0.25",$T6="Medium","0.5",$T6="High","0.75")</f>
        <v>0.75</v>
      </c>
      <c r="V6" s="26">
        <f t="shared" ref="V6" si="2">(L6*Q6)*(1-U6)</f>
        <v>1990</v>
      </c>
      <c r="W6" s="27" t="s">
        <v>64</v>
      </c>
      <c r="X6" s="26" cm="1">
        <f t="array" ref="X6">_xlfn.IFS( $W6="Fiscal", (O6*H6*Q6)*(1-U6), $W6="Economic", (O6*I6*Q6)*(1-U6),  $W6="Wellbeing", (O6*J6*Q6)*(1-U6), $W6="Environmental", (O6*K6*Q6)*(1-U6))</f>
        <v>0</v>
      </c>
      <c r="Y6" s="28">
        <f t="shared" ref="Y6" si="3">(O6*L6*Q6)*(1-U6)</f>
        <v>1990000</v>
      </c>
      <c r="Z6" s="22">
        <f>(O6*J6*Q6)*(1-U6)/15300</f>
        <v>130.06535947712419</v>
      </c>
    </row>
  </sheetData>
  <mergeCells count="16">
    <mergeCell ref="A5:A6"/>
    <mergeCell ref="B5:B6"/>
    <mergeCell ref="C5:C6"/>
    <mergeCell ref="N1:Q1"/>
    <mergeCell ref="R1:Z1"/>
    <mergeCell ref="N2:Q2"/>
    <mergeCell ref="R2:Z2"/>
    <mergeCell ref="P3:Q3"/>
    <mergeCell ref="R3:V3"/>
    <mergeCell ref="W3:Z3"/>
    <mergeCell ref="A1:C1"/>
    <mergeCell ref="D1:L1"/>
    <mergeCell ref="D3:E3"/>
    <mergeCell ref="G3:M3"/>
    <mergeCell ref="A2:C2"/>
    <mergeCell ref="D2:L2"/>
  </mergeCells>
  <dataValidations count="3">
    <dataValidation type="list" allowBlank="1" showInputMessage="1" showErrorMessage="1" promptTitle="Choose your level of discount for your attribution" prompt="Choose No attribution discount, Low, Medium, or High" sqref="T5:T6" xr:uid="{89C82BC9-1BF1-46B0-82AD-0F1583F20FF2}">
      <formula1>"No Deadweight, Low, Medium, High"</formula1>
    </dataValidation>
    <dataValidation type="list" allowBlank="1" showInputMessage="1" showErrorMessage="1" sqref="W5:W6" xr:uid="{6DDB6CCF-DD1E-4B62-8352-0B3EBBED176E}">
      <formula1>"Fiscal, Economic, Wellbeing, Environmental"</formula1>
    </dataValidation>
    <dataValidation type="list" allowBlank="1" showInputMessage="1" showErrorMessage="1" promptTitle="Choose your level of discount fo" prompt="Choose No attribution discount, Low, Medium, or High" sqref="S5:S6" xr:uid="{742D75EC-C417-4FBA-ABF4-9448D36A94B7}">
      <formula1>"Low, Medium, High"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otes xmlns="aaf54e32-ac3e-4553-8a0e-738f9e3e9ca4" xsi:nil="true"/>
    <lcf76f155ced4ddcb4097134ff3c332f xmlns="aaf54e32-ac3e-4553-8a0e-738f9e3e9ca4">
      <Terms xmlns="http://schemas.microsoft.com/office/infopath/2007/PartnerControls"/>
    </lcf76f155ced4ddcb4097134ff3c332f>
    <TaxCatchAll xmlns="a4cdde0a-9c3b-46f5-8681-379bc622c10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BA4B49B1CB9EC42B2E0B70248C129B5" ma:contentTypeVersion="15" ma:contentTypeDescription="Create a new document." ma:contentTypeScope="" ma:versionID="896ae4e5f1b1012c23668d5ba864ea38">
  <xsd:schema xmlns:xsd="http://www.w3.org/2001/XMLSchema" xmlns:xs="http://www.w3.org/2001/XMLSchema" xmlns:p="http://schemas.microsoft.com/office/2006/metadata/properties" xmlns:ns2="aaf54e32-ac3e-4553-8a0e-738f9e3e9ca4" xmlns:ns3="a4cdde0a-9c3b-46f5-8681-379bc622c105" targetNamespace="http://schemas.microsoft.com/office/2006/metadata/properties" ma:root="true" ma:fieldsID="e3c9e50c66a6f66f38dbd5099af16d92" ns2:_="" ns3:_="">
    <xsd:import namespace="aaf54e32-ac3e-4553-8a0e-738f9e3e9ca4"/>
    <xsd:import namespace="a4cdde0a-9c3b-46f5-8681-379bc622c10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DateTaken" minOccurs="0"/>
                <xsd:element ref="ns2:Note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f54e32-ac3e-4553-8a0e-738f9e3e9c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614e59ab-73e1-4967-8ab1-0f45afc0102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Notes" ma:index="21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cdde0a-9c3b-46f5-8681-379bc622c105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008be0c2-4a6c-4d53-b9be-7038973ce4e4}" ma:internalName="TaxCatchAll" ma:showField="CatchAllData" ma:web="a4cdde0a-9c3b-46f5-8681-379bc622c1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6C7D3E6-C2CD-4289-808C-9FB913D49E2D}"/>
</file>

<file path=customXml/itemProps2.xml><?xml version="1.0" encoding="utf-8"?>
<ds:datastoreItem xmlns:ds="http://schemas.openxmlformats.org/officeDocument/2006/customXml" ds:itemID="{1542FC0A-78E4-4C7E-9DFA-0CE0F4DD5F6D}"/>
</file>

<file path=customXml/itemProps3.xml><?xml version="1.0" encoding="utf-8"?>
<ds:datastoreItem xmlns:ds="http://schemas.openxmlformats.org/officeDocument/2006/customXml" ds:itemID="{AFE82B1E-D670-4507-836B-C947BBDCA1E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Kübra Höke</cp:lastModifiedBy>
  <cp:revision/>
  <dcterms:created xsi:type="dcterms:W3CDTF">2025-12-08T10:52:16Z</dcterms:created>
  <dcterms:modified xsi:type="dcterms:W3CDTF">2026-03-04T13:01:54Z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0x010100ABA4B49B1CB9EC42B2E0B70248C129B5</vt:lpwstr>
  </property>
  <property fmtid="{D5CDD505-2E9C-101B-9397-08002B2CF9AE}" pid="3" name="MediaServiceImageTags">
    <vt:lpwstr/>
  </property>
</Properties>
</file>