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mc:AlternateContent xmlns:mc="http://schemas.openxmlformats.org/markup-compatibility/2006">
    <mc:Choice Requires="x15">
      <x15ac:absPath xmlns:x15ac="http://schemas.microsoft.com/office/spreadsheetml/2010/11/ac" url="https://syprohull-my.sharepoint.com/personal/catherine_manning_impactreporting_co_uk/Documents/Documents/Impact/MeasureUp/Methodology/Methodology updates - April 2026/"/>
    </mc:Choice>
  </mc:AlternateContent>
  <xr:revisionPtr revIDLastSave="1727" documentId="11_038D8DDDDA11B9D0D432EAC902985557C25C54BE" xr6:coauthVersionLast="47" xr6:coauthVersionMax="47" xr10:uidLastSave="{45D54A28-B69C-41F9-81C7-3C1275AAC581}"/>
  <bookViews>
    <workbookView xWindow="-28920" yWindow="-120" windowWidth="29040" windowHeight="15720" xr2:uid="{00000000-000D-0000-FFFF-FFFF00000000}"/>
  </bookViews>
  <sheets>
    <sheet name="Guidance" sheetId="2" r:id="rId1"/>
    <sheet name="Estimation Template" sheetId="1" r:id="rId2"/>
    <sheet name="Value list (DO NOT EDIT)" sheetId="5" r:id="rId3"/>
    <sheet name="Sheet2" sheetId="4" state="hidden" r:id="rId4"/>
    <sheet name="Sheet1" sheetId="3"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3" i="5" l="1"/>
  <c r="J48" i="5"/>
  <c r="J47" i="5"/>
  <c r="M9" i="1"/>
  <c r="M10" i="1"/>
  <c r="M11" i="1"/>
  <c r="M12" i="1"/>
  <c r="M13" i="1"/>
  <c r="M14" i="1"/>
  <c r="M15" i="1"/>
  <c r="M16" i="1"/>
  <c r="M17" i="1"/>
  <c r="M18" i="1"/>
  <c r="M19" i="1"/>
  <c r="M20" i="1"/>
  <c r="M8" i="1"/>
  <c r="M7" i="1"/>
  <c r="L7" i="1"/>
  <c r="Q7" i="1"/>
  <c r="J33" i="5"/>
  <c r="J34" i="5"/>
  <c r="J35" i="5"/>
  <c r="J36" i="5"/>
  <c r="J18" i="5"/>
  <c r="J19" i="5"/>
  <c r="J20" i="5"/>
  <c r="J21" i="5"/>
  <c r="J31" i="5"/>
  <c r="J32" i="5"/>
  <c r="J37" i="5"/>
  <c r="J38" i="5"/>
  <c r="J40" i="5"/>
  <c r="J41" i="5"/>
  <c r="J42" i="5"/>
  <c r="J44" i="5"/>
  <c r="J45" i="5"/>
  <c r="J46" i="5"/>
  <c r="J17" i="5"/>
  <c r="J22" i="5"/>
  <c r="J23" i="5"/>
  <c r="J24" i="5"/>
  <c r="J25" i="5"/>
  <c r="J26" i="5"/>
  <c r="J27" i="5"/>
  <c r="J28" i="5"/>
  <c r="J29" i="5"/>
  <c r="J30" i="5"/>
  <c r="J4" i="5"/>
  <c r="J5" i="5"/>
  <c r="J6" i="5"/>
  <c r="J7" i="5"/>
  <c r="J8" i="5"/>
  <c r="J9" i="5"/>
  <c r="J10" i="5"/>
  <c r="J11" i="5"/>
  <c r="J12" i="5"/>
  <c r="J13" i="5"/>
  <c r="J14" i="5"/>
  <c r="L8" i="1"/>
  <c r="E8" i="1"/>
  <c r="E9" i="1"/>
  <c r="E10" i="1"/>
  <c r="E11" i="1"/>
  <c r="E12" i="1"/>
  <c r="E13" i="1"/>
  <c r="E14" i="1"/>
  <c r="E15" i="1"/>
  <c r="E16" i="1"/>
  <c r="E17" i="1"/>
  <c r="E18" i="1"/>
  <c r="E19" i="1"/>
  <c r="E20" i="1"/>
  <c r="E21" i="1"/>
  <c r="E7" i="1"/>
  <c r="L11" i="1"/>
  <c r="L12" i="1"/>
  <c r="L13" i="1"/>
  <c r="L14" i="1"/>
  <c r="L15" i="1"/>
  <c r="L16" i="1"/>
  <c r="L17" i="1"/>
  <c r="L18" i="1"/>
  <c r="L19" i="1"/>
  <c r="L20" i="1"/>
  <c r="K11" i="1"/>
  <c r="K12" i="1"/>
  <c r="K13" i="1"/>
  <c r="K14" i="1"/>
  <c r="K15" i="1"/>
  <c r="K16" i="1"/>
  <c r="K17" i="1"/>
  <c r="K18" i="1"/>
  <c r="K19" i="1"/>
  <c r="K20" i="1"/>
  <c r="J11" i="1"/>
  <c r="J12" i="1"/>
  <c r="J13" i="1"/>
  <c r="J14" i="1"/>
  <c r="J15" i="1"/>
  <c r="J16" i="1"/>
  <c r="J17" i="1"/>
  <c r="J18" i="1"/>
  <c r="J19" i="1"/>
  <c r="J20" i="1"/>
  <c r="I11" i="1"/>
  <c r="I12" i="1"/>
  <c r="I13" i="1"/>
  <c r="I14" i="1"/>
  <c r="I15" i="1"/>
  <c r="I16" i="1"/>
  <c r="I17" i="1"/>
  <c r="I18" i="1"/>
  <c r="I19" i="1"/>
  <c r="I20" i="1"/>
  <c r="H11" i="1"/>
  <c r="H12" i="1"/>
  <c r="H13" i="1"/>
  <c r="H14" i="1"/>
  <c r="H15" i="1"/>
  <c r="H16" i="1"/>
  <c r="H17" i="1"/>
  <c r="H18" i="1"/>
  <c r="H19" i="1"/>
  <c r="H20" i="1"/>
  <c r="G11" i="1"/>
  <c r="G12" i="1"/>
  <c r="G13" i="1"/>
  <c r="G14" i="1"/>
  <c r="G15" i="1"/>
  <c r="G16" i="1"/>
  <c r="G17" i="1"/>
  <c r="G18" i="1"/>
  <c r="G19" i="1"/>
  <c r="G20" i="1"/>
  <c r="F8" i="1"/>
  <c r="F9" i="1"/>
  <c r="F10" i="1"/>
  <c r="F11" i="1"/>
  <c r="F12" i="1"/>
  <c r="F13" i="1"/>
  <c r="F14" i="1"/>
  <c r="F15" i="1"/>
  <c r="F16" i="1"/>
  <c r="F17" i="1"/>
  <c r="F18" i="1"/>
  <c r="F19" i="1"/>
  <c r="F20" i="1"/>
  <c r="L9" i="1"/>
  <c r="L10" i="1"/>
  <c r="K8" i="1"/>
  <c r="K9" i="1"/>
  <c r="K10" i="1"/>
  <c r="J8" i="1"/>
  <c r="J9" i="1"/>
  <c r="J10" i="1"/>
  <c r="I8" i="1"/>
  <c r="I9" i="1"/>
  <c r="I10" i="1"/>
  <c r="H8" i="1"/>
  <c r="H9" i="1"/>
  <c r="H10" i="1"/>
  <c r="K7" i="1"/>
  <c r="J7" i="1"/>
  <c r="I7" i="1"/>
  <c r="H7" i="1"/>
  <c r="G8" i="1"/>
  <c r="G9" i="1"/>
  <c r="G10" i="1"/>
  <c r="G7" i="1"/>
  <c r="F7" i="1"/>
  <c r="Q13" i="1"/>
  <c r="J3" i="5"/>
  <c r="J2" i="5"/>
  <c r="Q8" i="1"/>
  <c r="Q9" i="1"/>
  <c r="Q10" i="1"/>
  <c r="Q11" i="1"/>
  <c r="Q12" i="1"/>
  <c r="Q14" i="1"/>
  <c r="Q15" i="1"/>
  <c r="Q16" i="1"/>
  <c r="Q17" i="1"/>
  <c r="Q18" i="1"/>
  <c r="Q19" i="1"/>
  <c r="Q20" i="1"/>
  <c r="U8" i="1" a="1"/>
  <c r="U9" i="1" a="1"/>
  <c r="U10" i="1" a="1"/>
  <c r="U11" i="1" a="1"/>
  <c r="U12" i="1" a="1"/>
  <c r="U13" i="1" a="1"/>
  <c r="U14" i="1" a="1"/>
  <c r="U15" i="1" a="1"/>
  <c r="U16" i="1" a="1"/>
  <c r="U17" i="1" a="1"/>
  <c r="U18" i="1" a="1"/>
  <c r="U19" i="1" a="1"/>
  <c r="U20" i="1" a="1"/>
  <c r="U7" i="1" a="1"/>
  <c r="X7" i="1" l="1" a="1"/>
  <c r="Y7" i="1"/>
  <c r="X19" i="1" a="1"/>
  <c r="X9" i="1" a="1"/>
  <c r="X8" i="1" a="1"/>
  <c r="X16" i="1" a="1"/>
  <c r="X15" i="1" a="1"/>
  <c r="X14" i="1" a="1"/>
  <c r="X13" i="1" a="1"/>
  <c r="X20" i="1" a="1"/>
  <c r="X12" i="1" a="1"/>
  <c r="X11" i="1" a="1"/>
  <c r="X18" i="1" a="1"/>
  <c r="X17" i="1" a="1"/>
  <c r="X10" i="1" a="1"/>
  <c r="Z12" i="1"/>
  <c r="Z17" i="1"/>
  <c r="Z18" i="1"/>
  <c r="Z15" i="1"/>
  <c r="Z19" i="1"/>
  <c r="Z11" i="1"/>
  <c r="Z20" i="1"/>
  <c r="Z10" i="1"/>
  <c r="Z16" i="1"/>
  <c r="Z14" i="1"/>
  <c r="Z7" i="1"/>
  <c r="Z9" i="1"/>
  <c r="Z8" i="1"/>
  <c r="Z13" i="1"/>
  <c r="Y11" i="1"/>
  <c r="Y15" i="1"/>
  <c r="Y13" i="1"/>
  <c r="V20" i="1"/>
  <c r="Y18" i="1"/>
  <c r="V10" i="1"/>
  <c r="Y17" i="1"/>
  <c r="Y9" i="1"/>
  <c r="V19" i="1"/>
  <c r="V16" i="1"/>
  <c r="Y8" i="1"/>
  <c r="Y14" i="1"/>
  <c r="Y12" i="1"/>
  <c r="V17" i="1"/>
  <c r="V14" i="1"/>
  <c r="V15" i="1"/>
  <c r="V13" i="1"/>
  <c r="Y10" i="1"/>
  <c r="V7" i="1"/>
  <c r="Y19" i="1"/>
  <c r="V12" i="1"/>
  <c r="V18" i="1"/>
  <c r="Y16" i="1"/>
  <c r="V11" i="1"/>
  <c r="V9" i="1"/>
  <c r="V8" i="1"/>
  <c r="Y2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Catherine Manning</author>
    <author>tc={9EE60505-C8FE-48A2-BB7B-DC6520083961}</author>
    <author>tc={4736AE38-B846-4021-85B0-9674057385F1}</author>
  </authors>
  <commentList>
    <comment ref="T6" authorId="0" shapeId="0" xr:uid="{B8CB1F15-9A95-43D1-AA9D-264B876E0889}">
      <text>
        <r>
          <rPr>
            <b/>
            <sz val="9"/>
            <color rgb="FF000000"/>
            <rFont val="Tahoma"/>
            <family val="2"/>
          </rPr>
          <t>Catherine Manning:</t>
        </r>
        <r>
          <rPr>
            <sz val="9"/>
            <color rgb="FF000000"/>
            <rFont val="Tahoma"/>
            <family val="2"/>
          </rPr>
          <t xml:space="preserve">
</t>
        </r>
        <r>
          <rPr>
            <sz val="9"/>
            <color rgb="FF000000"/>
            <rFont val="Tahoma"/>
            <family val="2"/>
          </rPr>
          <t xml:space="preserve">High = -75%
</t>
        </r>
        <r>
          <rPr>
            <sz val="9"/>
            <color rgb="FF000000"/>
            <rFont val="Tahoma"/>
            <family val="2"/>
          </rPr>
          <t xml:space="preserve">Medium = -50%
</t>
        </r>
        <r>
          <rPr>
            <sz val="9"/>
            <color rgb="FF000000"/>
            <rFont val="Tahoma"/>
            <family val="2"/>
          </rPr>
          <t>Low = -25%</t>
        </r>
      </text>
    </comment>
    <comment ref="P7" authorId="1" shapeId="0" xr:uid="{9EE60505-C8FE-48A2-BB7B-DC6520083961}">
      <text>
        <t>[Threaded comment]
Your version of Excel allows you to read this threaded comment; however, any edits to it will get removed if the file is opened in a newer version of Excel. Learn more: https://go.microsoft.com/fwlink/?linkid=870924
Comment:
    1 = 1 month duration of activity engagement OR expected length outcome will last for</t>
      </text>
    </comment>
    <comment ref="P8" authorId="2" shapeId="0" xr:uid="{4736AE38-B846-4021-85B0-9674057385F1}">
      <text>
        <t>[Threaded comment]
Your version of Excel allows you to read this threaded comment; however, any edits to it will get removed if the file is opened in a newer version of Excel. Learn more: https://go.microsoft.com/fwlink/?linkid=870924
Comment:
    O.25 = approx 1 week duration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tc={987699E9-E7CA-4FCA-B948-DEA87712C486}</author>
  </authors>
  <commentList>
    <comment ref="D3" authorId="0" shapeId="0" xr:uid="{987699E9-E7CA-4FCA-B948-DEA87712C486}">
      <text>
        <t>[Threaded comment]
Your version of Excel allows you to read this threaded comment; however, any edits to it will get removed if the file is opened in a newer version of Excel. Learn more: https://go.microsoft.com/fwlink/?linkid=870924
Comment:
    @Matt Haworth this is the Bronze level table to use to read through into the calculation template to populate the values information and drop downs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<sst xmlns="http://schemas.openxmlformats.org/spreadsheetml/2006/main" count="524" uniqueCount="298">
  <si>
    <t>MeasureUp Bronze Level Estimator</t>
  </si>
  <si>
    <t>MeasureUp: A how to use step-by-step guide</t>
  </si>
  <si>
    <r>
      <rPr>
        <b/>
        <sz val="11"/>
        <color rgb="FF000000"/>
        <rFont val="Aptos Narrow"/>
        <family val="2"/>
        <scheme val="minor"/>
      </rPr>
      <t>About</t>
    </r>
    <r>
      <rPr>
        <sz val="11"/>
        <color rgb="FF000000"/>
        <rFont val="Aptos Narrow"/>
        <family val="2"/>
        <scheme val="minor"/>
      </rPr>
      <t xml:space="preserve">: MeasureUp is a comprehensive, open-source social value measurement and valuation framework designed for Social Value and Impact practitioners, and organisations delivering social value, offering transparent tools to measure economic, wellbeing, fiscal, and environmental outcomes. It helps organisations develop their practices, from beginner to advanced levels, by incorporating feedback from those most affected and aligning with UK government standards, and best practice social value standards. Unlike other frameworks, MeasureUp is free to everyone and continually updated, ensuring robust, defensible reporting that evolves with emerging trends in impact measurement helping to keep up to speed in this emerging field. </t>
    </r>
  </si>
  <si>
    <t>Level of measurement (Bronze, Silver, Gold, Gold+)</t>
  </si>
  <si>
    <t>Bronze: Proxies for planning and estimating</t>
  </si>
  <si>
    <t>Silver: Differentials for getting more specific</t>
  </si>
  <si>
    <t>Gold: Surveys and measurements of actual results</t>
  </si>
  <si>
    <t>Gold+: Ensuring the value is entirely attributable</t>
  </si>
  <si>
    <t>Step 1: Define 'who' - your stakeholders - and 'what' - your activities and outcomes</t>
  </si>
  <si>
    <t>Stakeholders:  Stakeholders are the individuals, groups, or organizations that experience or influence the wellbeing, economic, environmental, or fiscal outcomes of an activity, project, or policy.
Enter a name of your main stakeholder groups under the first column, and include a brief description of any details about this group</t>
  </si>
  <si>
    <r>
      <rPr>
        <b/>
        <sz val="11"/>
        <color rgb="FF000000"/>
        <rFont val="Aptos Narrow"/>
        <family val="2"/>
      </rPr>
      <t>Activities:</t>
    </r>
    <r>
      <rPr>
        <sz val="11"/>
        <color rgb="FF060B0C"/>
        <rFont val="Aptos Narrow"/>
        <family val="2"/>
      </rPr>
      <t> Activities are the 'things we do', or actions undertaken to achieve specific outcomes for stakeholders.</t>
    </r>
    <r>
      <rPr>
        <sz val="11"/>
        <color theme="1"/>
        <rFont val="Aptos Narrow"/>
        <family val="2"/>
      </rPr>
      <t xml:space="preserve">
Under the 'Activities' column enter a description of the activity that you are looking to estimate social value for.</t>
    </r>
  </si>
  <si>
    <r>
      <rPr>
        <b/>
        <sz val="11"/>
        <color rgb="FF000000"/>
        <rFont val="Aptos Narrow"/>
        <scheme val="minor"/>
      </rPr>
      <t>Outcomes</t>
    </r>
    <r>
      <rPr>
        <sz val="11"/>
        <color rgb="FF000000"/>
        <rFont val="Aptos Narrow"/>
        <scheme val="minor"/>
      </rPr>
      <t>: Outcomes are the results stemming from an activity or intervention, ranging from enhancements in well-being to reductions in carbon emissions.
Under the 'Outcomes' column try to describe the outcomes you think your stakeholders will experience change in (good or bad) because of the activity you have described in the previous column</t>
    </r>
  </si>
  <si>
    <t>Step 2: Match your activities or outcomes with MeasureUp values</t>
  </si>
  <si>
    <t>MeasureUp Values</t>
  </si>
  <si>
    <t>Under the 'MeasureUp Values' column choose the most appropriate value that aligns best to EITHER your activity OR your outcome/s.  For more inforamtion you can look at the values on the MeasureUp website linked above.</t>
  </si>
  <si>
    <r>
      <rPr>
        <b/>
        <sz val="11"/>
        <color rgb="FF000000"/>
        <rFont val="Aptos Narrow"/>
        <family val="2"/>
        <scheme val="minor"/>
      </rPr>
      <t xml:space="preserve">Unit of the MeasureUp value: </t>
    </r>
    <r>
      <rPr>
        <sz val="11"/>
        <color indexed="8"/>
        <rFont val="Aptos Narrow"/>
        <family val="2"/>
        <scheme val="minor"/>
      </rPr>
      <t xml:space="preserve">Most of the values in MeasureUp are  per person per year, but some are for an alternative unit e.g. per hazard repaired.  The units will pre-populate when you choose your MeasureUp value. Please check the unit so you know what to record under the Quantity column.  </t>
    </r>
  </si>
  <si>
    <r>
      <rPr>
        <b/>
        <sz val="11"/>
        <color theme="1"/>
        <rFont val="Aptos Narrow"/>
        <family val="2"/>
        <scheme val="minor"/>
      </rPr>
      <t xml:space="preserve">Monetised Value (£): </t>
    </r>
    <r>
      <rPr>
        <sz val="11"/>
        <color theme="1"/>
        <rFont val="Aptos Narrow"/>
        <family val="2"/>
        <scheme val="minor"/>
      </rPr>
      <t>This column shows the full monetised value of the MeasureUp value in GBP (£)</t>
    </r>
  </si>
  <si>
    <r>
      <rPr>
        <b/>
        <sz val="11"/>
        <color theme="1"/>
        <rFont val="Aptos Narrow"/>
        <family val="2"/>
        <scheme val="minor"/>
      </rPr>
      <t>Monetised Wellbeing Value (£):</t>
    </r>
    <r>
      <rPr>
        <sz val="11"/>
        <color theme="1"/>
        <rFont val="Aptos Narrow"/>
        <family val="2"/>
        <scheme val="minor"/>
      </rPr>
      <t xml:space="preserve"> This column shows only the wellbeing value if this is a part of the overall monetised value.</t>
    </r>
  </si>
  <si>
    <t>Type of Monetised Value  (Economic, Fiscal, Wellbeing, Environmental):</t>
  </si>
  <si>
    <t>Fiscal value: costs or savings that fall to public sector agencies, and relate to public expenditure (e.g. delivery of additional services or reduced health, police or education costs).</t>
  </si>
  <si>
    <r>
      <rPr>
        <sz val="11"/>
        <color indexed="8"/>
        <rFont val="Aptos Narrow"/>
        <family val="2"/>
        <scheme val="minor"/>
      </rPr>
      <t>Economic value: costs or savings that fall to individuals (e.g. relating to earnings or personal expense), employers (e.g. profit, turnover) or the wider economy (e.g. growth); and</t>
    </r>
  </si>
  <si>
    <t>Wellbeing/ Social value: wider gains to individuals and/or society, such as improvements in health and wellbeing</t>
  </si>
  <si>
    <t>Environmental value: the impact people assign to the natural environment, ecosystems, and the services they provide.</t>
  </si>
  <si>
    <t xml:space="preserve">Step 3: Record the details of your activity/outcome </t>
  </si>
  <si>
    <r>
      <rPr>
        <b/>
        <sz val="11"/>
        <color theme="1"/>
        <rFont val="Aptos Narrow"/>
        <family val="2"/>
        <scheme val="minor"/>
      </rPr>
      <t>Indicator and source:</t>
    </r>
    <r>
      <rPr>
        <sz val="11"/>
        <color theme="1"/>
        <rFont val="Aptos Narrow"/>
        <family val="2"/>
        <scheme val="minor"/>
      </rPr>
      <t xml:space="preserve"> Describe how you will measure the described outcome or activity (including any sources used)</t>
    </r>
  </si>
  <si>
    <r>
      <rPr>
        <b/>
        <sz val="11"/>
        <color theme="1"/>
        <rFont val="Aptos Narrow"/>
        <family val="2"/>
        <scheme val="minor"/>
      </rPr>
      <t xml:space="preserve">Quantity (scale): </t>
    </r>
    <r>
      <rPr>
        <sz val="11"/>
        <color theme="1"/>
        <rFont val="Aptos Narrow"/>
        <family val="2"/>
        <scheme val="minor"/>
      </rPr>
      <t xml:space="preserve">Number of people experiencing described outcome or amount of each unit that has occurred </t>
    </r>
  </si>
  <si>
    <r>
      <rPr>
        <b/>
        <sz val="11"/>
        <color theme="1"/>
        <rFont val="Aptos Narrow"/>
        <family val="2"/>
        <scheme val="minor"/>
      </rPr>
      <t xml:space="preserve">Attribution and Deadweight %: </t>
    </r>
    <r>
      <rPr>
        <sz val="11"/>
        <color theme="1"/>
        <rFont val="Aptos Narrow"/>
        <family val="2"/>
        <scheme val="minor"/>
      </rPr>
      <t>It  is recommended for users of MeasureUp to consider the attribution and deadweight in relation to the application of the value in their use case. A very simple application is to estimate your level of confidence that the change that has taken place is all down to your activity, or if some would have happened anyway or is down to someone else, and apply a ‘low: 25%’, ‘medium: 50%’, or ‘high: 75%’ level of discount based on your estimation.</t>
    </r>
  </si>
  <si>
    <r>
      <rPr>
        <b/>
        <sz val="11"/>
        <color theme="1"/>
        <rFont val="Aptos Narrow"/>
        <family val="2"/>
        <scheme val="minor"/>
      </rPr>
      <t>Impact value calculation:</t>
    </r>
    <r>
      <rPr>
        <sz val="11"/>
        <color theme="1"/>
        <rFont val="Aptos Narrow"/>
        <family val="2"/>
        <scheme val="minor"/>
      </rPr>
      <t xml:space="preserve"> The value calculation will happen automatically once you have entered your data.  The calculation will follow this formula: Quantity (e.g. number of people)  times monetised value (adjusted for duration) less attribution and deadweight discount</t>
    </r>
  </si>
  <si>
    <t>MeasureUp Value Estimator Template</t>
  </si>
  <si>
    <t>This sheet is designed to help you to use MeasureUp values in your social value analysis at Bronze measurement level</t>
  </si>
  <si>
    <t>Step 1</t>
  </si>
  <si>
    <t>Step 2</t>
  </si>
  <si>
    <t>Step 3</t>
  </si>
  <si>
    <t>Step 4</t>
  </si>
  <si>
    <t>Determine the Stakeholders, and Describe Activity and Outcomes</t>
  </si>
  <si>
    <t>Match the activities or outcomes with MeasureUp values</t>
  </si>
  <si>
    <t>Record the details of your activity/outcome and the MeasureUp value</t>
  </si>
  <si>
    <t>Calculate the estimated monetised value of your impact</t>
  </si>
  <si>
    <t>Stakeholders</t>
  </si>
  <si>
    <t>Activity</t>
  </si>
  <si>
    <t xml:space="preserve"> Outcomes</t>
  </si>
  <si>
    <t>Units for your MeasureUp value</t>
  </si>
  <si>
    <t>MeasureUp Value Details</t>
  </si>
  <si>
    <t>Indicator and source</t>
  </si>
  <si>
    <t>Quantity (scale)</t>
  </si>
  <si>
    <t>Duration of activity or outcomes</t>
  </si>
  <si>
    <t>Impact discount</t>
  </si>
  <si>
    <t>Total impact value calculation</t>
  </si>
  <si>
    <t>Who do you have an effect on?  (describe your stakeholder)</t>
  </si>
  <si>
    <t>Description of your activity</t>
  </si>
  <si>
    <t>What is the change experienced by stakeholders?</t>
  </si>
  <si>
    <t>Which MeasureUp value fits best to the this activity or outcome?</t>
  </si>
  <si>
    <t>MeasureUp Value Type (Activity or Outcome)</t>
  </si>
  <si>
    <t>The unit of measurement for Bronze level that relates to each MeasureUp value (e.g. per person per week/month/year, per hazard in each property, number of crimes averted, number of people experiencing outcome)</t>
  </si>
  <si>
    <t>Type of Monetised Value included in each MeasureUp value (Economic, Fiscal, Wellbeing, Environmental)</t>
  </si>
  <si>
    <t>Monetised Fiscal Value (£)</t>
  </si>
  <si>
    <t>Monetised Economic Value (£)</t>
  </si>
  <si>
    <t>Monetised Wellbeing Value (£)</t>
  </si>
  <si>
    <t>Monetised Environmental Value (£)</t>
  </si>
  <si>
    <t>Total Monetised MeasureUp Value (£)</t>
  </si>
  <si>
    <t>Price Year</t>
  </si>
  <si>
    <t>Describe how you will measure the described outcome or  activity (including any sources used)</t>
  </si>
  <si>
    <t>Enter the first key unit of measurement (e.g. number of people doing activity or experiencing outcome)</t>
  </si>
  <si>
    <t>Enter length of time you are counting the activity or outcome for (try to record based on number of months)</t>
  </si>
  <si>
    <t>Conversion of months into fraction for multiplying by the value</t>
  </si>
  <si>
    <t xml:space="preserve">Impact discount evidence explanation (description of evidence and source) </t>
  </si>
  <si>
    <t>Impact discount evidence confidence level (how confident are you about the accuracy of your evidence for your discount?) (For info only)</t>
  </si>
  <si>
    <t xml:space="preserve">An estimate of what would have happened anyway, and how much was down to you… (defines amount of discount to your value) </t>
  </si>
  <si>
    <t>Percentage impact discount (shown as a decimal)</t>
  </si>
  <si>
    <t>Monetised value per unit (with discount applied, and duration adjustment applied)</t>
  </si>
  <si>
    <t>Type of Monetised Value (choose type to see total in next column by type)</t>
  </si>
  <si>
    <t>Total Monetised  Value by type (Economic, Fiscal, Wellbeing or Environmental)</t>
  </si>
  <si>
    <t>Total Monetised Value (No of people (quantity) x monetised value, x duration, - attribution discount)</t>
  </si>
  <si>
    <t>WELLBY Output (where applicable)</t>
  </si>
  <si>
    <t>volunteering programme - running for 2 months</t>
  </si>
  <si>
    <t>improved wellbeing for volunteers from volunteering regularly over 2 months programme</t>
  </si>
  <si>
    <t>WWD2 Regular volunteering</t>
  </si>
  <si>
    <t>Volunteer management system</t>
  </si>
  <si>
    <t>Assumption</t>
  </si>
  <si>
    <t>Low</t>
  </si>
  <si>
    <t>Economic</t>
  </si>
  <si>
    <t>Apprenticeship programme - running for 1 week with 10 people</t>
  </si>
  <si>
    <t>Increased economic gain for apprentices and workplace, improved wellbeing from being in work and training</t>
  </si>
  <si>
    <t>ES1.1 Being on an apprenticeship</t>
  </si>
  <si>
    <t>Apprenticeship time log system</t>
  </si>
  <si>
    <t>Medium</t>
  </si>
  <si>
    <t>Wellbeing</t>
  </si>
  <si>
    <t>ES2.2 Being on traineeship</t>
  </si>
  <si>
    <t>WWD4 Engaging in youth activities</t>
  </si>
  <si>
    <t>Cell colour code key</t>
  </si>
  <si>
    <t>Enter text description</t>
  </si>
  <si>
    <t>Choose from dropdown list</t>
  </si>
  <si>
    <t>DO NOT EDIT - pre populated formula</t>
  </si>
  <si>
    <t>Type of Monetised Value  (Economic, Fiscal, Wellbeing, Environmental)</t>
  </si>
  <si>
    <t xml:space="preserve">Monetised Wellbeing Value (£) </t>
  </si>
  <si>
    <t>Monetised Value (£)</t>
  </si>
  <si>
    <t>WWD1 Currently having a job</t>
  </si>
  <si>
    <t>per  person having a job for a year vs not having a job for a year.</t>
  </si>
  <si>
    <t>Economic and Wellbeing</t>
  </si>
  <si>
    <t>WWD1.2 Improved workplace quality</t>
  </si>
  <si>
    <t>Outcome</t>
  </si>
  <si>
    <t>per person across all dimensions of quality of a workplace for 1 year of improvement.</t>
  </si>
  <si>
    <t>WWD1.3 Exposure to Workplace Technologies</t>
  </si>
  <si>
    <t>per person who is exposed to workplace technologies  often as opposed to never in a typical work week over a year</t>
  </si>
  <si>
    <t>per person volunteering regularly over a year</t>
  </si>
  <si>
    <t>WWD3 Attendance at religious services</t>
  </si>
  <si>
    <t>per person attending religious services ‘once a week or more’ over a year</t>
  </si>
  <si>
    <t>per young person for one week programme over a year</t>
  </si>
  <si>
    <t>Wellbeing and economic</t>
  </si>
  <si>
    <t>WWD5 Attendance at cultural events</t>
  </si>
  <si>
    <t>per person ‘attending at cultural events’ once/twice per year</t>
  </si>
  <si>
    <t>WWD6 Supporting charity shops</t>
  </si>
  <si>
    <t>per stakeholder who is supporting charity shops through work, volunteering, or shopping over the course of a year.</t>
  </si>
  <si>
    <t>WWL1 Reduction in crime</t>
  </si>
  <si>
    <t>per incident of crime (all types)</t>
  </si>
  <si>
    <t>Fiscal, economic and Wellbeing</t>
  </si>
  <si>
    <t>WWL2 Improved digital skills</t>
  </si>
  <si>
    <t>per person gaining improved digital skills and success for one year</t>
  </si>
  <si>
    <t>Fiscal, economic and environmental</t>
  </si>
  <si>
    <t>WWL3.1 Access to green space</t>
  </si>
  <si>
    <t>per person for one year who strongly agrees ‘local greenspaces are within easy walking distance’</t>
  </si>
  <si>
    <t>WWL4.1 Increased community integration</t>
  </si>
  <si>
    <t>per person answering 'agree' or 'strongly agree' as opposed to 'neutral', 'disagree' or 'strongly disagree' to both questions on increasing trust and belonging within their neighbourhood for one year</t>
  </si>
  <si>
    <t>WWL4.2 Improved neighbourhood envionment</t>
  </si>
  <si>
    <t>per person per year.</t>
  </si>
  <si>
    <t>WWL5.1 Improved housing</t>
  </si>
  <si>
    <t>per each hazard repaired</t>
  </si>
  <si>
    <t>Fiscal and Wellbeing</t>
  </si>
  <si>
    <t>WWL5.2 Reduced Homelessness</t>
  </si>
  <si>
    <t>per person per year</t>
  </si>
  <si>
    <t>Fiscal, Economic, Wellbeing</t>
  </si>
  <si>
    <t>NA</t>
  </si>
  <si>
    <t>EN1 Measuring Greenhouse Gas (GHG) Emissions</t>
  </si>
  <si>
    <t>per tonne of carbon dioxide equivalent (£/tCO2e).</t>
  </si>
  <si>
    <t>Environmental</t>
  </si>
  <si>
    <t>EN1.1 Using Fuels</t>
  </si>
  <si>
    <t>EN1.2 Using Bioenergy</t>
  </si>
  <si>
    <t>per litre</t>
  </si>
  <si>
    <t>EN1.3 Refrigerant &amp; other</t>
  </si>
  <si>
    <t>EN1.4 Running Company Passanger Vehicles (average sized petrol car)</t>
  </si>
  <si>
    <t>per km</t>
  </si>
  <si>
    <t>EN1.3.1 Business Travel: Travelling for work (by air)</t>
  </si>
  <si>
    <t>EN1.3.2 Business Travel: Travelling for work (by land)</t>
  </si>
  <si>
    <t>EN1.3.3 Business Travel: Travelling for work (by sea)</t>
  </si>
  <si>
    <t>per average passenger per km</t>
  </si>
  <si>
    <t>EN1.3.4 Commuting to/from work or Homeworking</t>
  </si>
  <si>
    <t>EN1.3.5 Transmission and distribution</t>
  </si>
  <si>
    <t>EN1.3.6 Water supply and treatment</t>
  </si>
  <si>
    <t>EN1.3.7 Material use</t>
  </si>
  <si>
    <t>EN1.3.8 Waste disposal</t>
  </si>
  <si>
    <t>EN1.3.9 Freighting goods</t>
  </si>
  <si>
    <t>EN1.3.10 Hotel stay</t>
  </si>
  <si>
    <t>per room per night</t>
  </si>
  <si>
    <t>EN2.1 Waste diversion from landfill</t>
  </si>
  <si>
    <t>per tonne of waste diverted from landfill</t>
  </si>
  <si>
    <t>EN2.2 Anaerobic digestion</t>
  </si>
  <si>
    <t>per tonne of waste diverted by anaerobic digestion(carbon savings )</t>
  </si>
  <si>
    <t>EN2.3 Composting</t>
  </si>
  <si>
    <t>per tonne of waste diverted by composting (horticultural use)(carbon savings )</t>
  </si>
  <si>
    <t>EN2.4 Energy from waste</t>
  </si>
  <si>
    <t>per tonne of waste diverted by energy from waste (carbon emissions)</t>
  </si>
  <si>
    <t>EN2.5 Recycling</t>
  </si>
  <si>
    <t>per tonne of waste diverted by recycling (carbon savings )</t>
  </si>
  <si>
    <t>per person over a year</t>
  </si>
  <si>
    <t>ES2.1 Adult learning for work</t>
  </si>
  <si>
    <t>per person per traineeship over a year</t>
  </si>
  <si>
    <t>ES3 Young Persons Wellbeing Programme</t>
  </si>
  <si>
    <t>per student for one year.</t>
  </si>
  <si>
    <t>HE1 Improved physical health</t>
  </si>
  <si>
    <t>per person having 'good' physical health as opposed to 'poor' for one year</t>
  </si>
  <si>
    <t>HE1.1 Increased physical activity</t>
  </si>
  <si>
    <t>per person exercising at least once per week over a year</t>
  </si>
  <si>
    <t>HE2 Improved mental health</t>
  </si>
  <si>
    <t xml:space="preserve">per person having 'good' mental health as opposed to 'poor' for a year </t>
  </si>
  <si>
    <t>HE2.1 Service provision for mental health disorders</t>
  </si>
  <si>
    <t>Fiscal and Economic</t>
  </si>
  <si>
    <t>RE1 Reduced loneliness</t>
  </si>
  <si>
    <t>per person reporting they are ‘hardly ever or never’ lonely from being ‘some of the time’ lonely over the course of a year</t>
  </si>
  <si>
    <t>PW1 Improved life satisfaction</t>
  </si>
  <si>
    <t>per person for one year</t>
  </si>
  <si>
    <t>per child for one year</t>
  </si>
  <si>
    <t>Key</t>
  </si>
  <si>
    <t>Wellbeing Category (from ONS)</t>
  </si>
  <si>
    <t>Subcategory</t>
  </si>
  <si>
    <t>Level</t>
  </si>
  <si>
    <t>Value name</t>
  </si>
  <si>
    <t>Description</t>
  </si>
  <si>
    <t>Activity / outcome</t>
  </si>
  <si>
    <t>Bronze Value</t>
  </si>
  <si>
    <t>Fiscal</t>
  </si>
  <si>
    <t>Social</t>
  </si>
  <si>
    <t>Value type: Fiscal / Economic / Wellbeing / Environmental</t>
  </si>
  <si>
    <t>(State benefit)</t>
  </si>
  <si>
    <t>(Wellbeing)</t>
  </si>
  <si>
    <t>WWD1</t>
  </si>
  <si>
    <t>What we do</t>
  </si>
  <si>
    <t>Employment</t>
  </si>
  <si>
    <t>Bronze</t>
  </si>
  <si>
    <t>Currently having a job</t>
  </si>
  <si>
    <t xml:space="preserve">This is the value for a general example person of having a job for a year vs not having a job for a year.  The value includes economic and wellbeing value estimates.  </t>
  </si>
  <si>
    <t xml:space="preserve">Activity </t>
  </si>
  <si>
    <t>Economic and wellbeing</t>
  </si>
  <si>
    <t>WWD1.2</t>
  </si>
  <si>
    <t>Improved workplace quality</t>
  </si>
  <si>
    <t xml:space="preserve">The average value for one person across all dimensions of quality of a workplace for 1 year of improvement. </t>
  </si>
  <si>
    <t>WWD2</t>
  </si>
  <si>
    <t>Community</t>
  </si>
  <si>
    <t>Regular volunteering</t>
  </si>
  <si>
    <t>This value is the financial cost of the person providing the volunteering, based on the average UK hourly wage (per hour volunteered) calculated for an average volunteering amount of hrs as stated by NCVO of 8 hrs per month, and the wellbeing estimate for a regular volunteer calculated in WELLBYs</t>
  </si>
  <si>
    <t>WWD3</t>
  </si>
  <si>
    <t>Attendance at religious services</t>
  </si>
  <si>
    <t>This is the monetised wellbeing value of 1 person attending religious services ‘once a week or more’ over a year</t>
  </si>
  <si>
    <t>WWD4</t>
  </si>
  <si>
    <t xml:space="preserve">Engaging in youth activities </t>
  </si>
  <si>
    <t>1 person participating in youth activities per full time week equivalent over a year.  Economic additional gain is based on a yearly uplift across a young persons full working life.</t>
  </si>
  <si>
    <t>WWD5</t>
  </si>
  <si>
    <t>Attendance at cultural events</t>
  </si>
  <si>
    <t>Monetised social value of a 1 person ‘attending at cultural events’ once/twice per year</t>
  </si>
  <si>
    <t>WWL1</t>
  </si>
  <si>
    <t>Where we live</t>
  </si>
  <si>
    <t>Crime</t>
  </si>
  <si>
    <t>Reduction in crime</t>
  </si>
  <si>
    <t>Average cost per incident of crime (all types) covering fiscal, economic and social costs, as calculated in the GM Unit Cost Database</t>
  </si>
  <si>
    <t>Fiscal, economic and wellbeing</t>
  </si>
  <si>
    <t>WWL2</t>
  </si>
  <si>
    <t xml:space="preserve">Improved digital skills </t>
  </si>
  <si>
    <t xml:space="preserve">This is the total value per person gaining improved digital skills and success for one year, as measured by Good Things </t>
  </si>
  <si>
    <t>WWL3.1</t>
  </si>
  <si>
    <t>Access to green space</t>
  </si>
  <si>
    <t>This is the value to 1 person for 1 year who strongly agrees ‘local greenspaces are within easy walking distance’</t>
  </si>
  <si>
    <t>WWL4.1</t>
  </si>
  <si>
    <t>Increased community integration</t>
  </si>
  <si>
    <t>Value for 1 person answering 'agree' or 'strongly agree' as opposed to 'neutral', 'disagree' or 'strongly disagree' to both questions on increasing trust and belonging within their neighbourhood for 1 year</t>
  </si>
  <si>
    <t>WWL4.2</t>
  </si>
  <si>
    <t>Improved neighbourhood envionment</t>
  </si>
  <si>
    <t>Monetised social value of an improvement of all local environmental factors per person per year.</t>
  </si>
  <si>
    <t>WWL5.1</t>
  </si>
  <si>
    <t>Improved housing</t>
  </si>
  <si>
    <t>This value is the average of savings to society and the NHS of mitigating for poor housing hazards as calculated by Building Research Establishment Limited (BRE) in 2021 per each hazard</t>
  </si>
  <si>
    <t>Fiscal and wellbeing</t>
  </si>
  <si>
    <t>EN1</t>
  </si>
  <si>
    <t>Environment</t>
  </si>
  <si>
    <t>Reduction Greenhouse Gas emissions per tonne of carbon</t>
  </si>
  <si>
    <t xml:space="preserve">This value uses UK Government "carbon values" which are used across government for valuing impacts on GHG emissions resulting from policy interventions.  They represent a monetary value that society places on one tonne of carbon dioxide equivalent (£/tCO2e). They differ from carbon prices, which represent the observed price of carbon in a relevant market (such as the UK Emissions Trading Scheme).  This is a marginal abatement cost (MAC) valuation method.  </t>
  </si>
  <si>
    <t>EN2.1</t>
  </si>
  <si>
    <t xml:space="preserve">Bronze </t>
  </si>
  <si>
    <t>Waste diversion from landfill</t>
  </si>
  <si>
    <t xml:space="preserve">his value uses UK Government "carbon values" which are used across government for valuing impacts on GHG emissions resulting from policy interventions.  They represent a monetary value that society places on one tonne of carbon dioxide equivalent (£/tCO2e). </t>
  </si>
  <si>
    <t>EN3.1</t>
  </si>
  <si>
    <t>Business Travel: Travelling for work (by air)</t>
  </si>
  <si>
    <t>This is the estimated value of average carbon equivalent emissions for a long haul flight using UK Gov 'Carbon Value' of £0.248 per kg CO2e</t>
  </si>
  <si>
    <t>EN3.2</t>
  </si>
  <si>
    <t>Business Travel: Travelling for work (by land)</t>
  </si>
  <si>
    <t>This is the estimated value of average carbon equivalent emissions for travel for work by land using UK Gov 'Carbon Value' of £0.248 per kg CO2e</t>
  </si>
  <si>
    <t>EN3.3</t>
  </si>
  <si>
    <t>Greener Travel – Commuting or Changing Fleet</t>
  </si>
  <si>
    <t>A value of £252 per tCO2e or 25.2p per kgCO2e</t>
  </si>
  <si>
    <t>ES1.1</t>
  </si>
  <si>
    <t>Education and Skills</t>
  </si>
  <si>
    <t>Formal education</t>
  </si>
  <si>
    <t>Being on an apprenticeship</t>
  </si>
  <si>
    <t>This value represents the economic value of an apprenticeship measured in productive output to the company, an estimated economic gain to the individual, plus the social value of the wellbeing benefit to that apprentice. </t>
  </si>
  <si>
    <t>ES2.1</t>
  </si>
  <si>
    <t>Training</t>
  </si>
  <si>
    <t>Adult learning for work</t>
  </si>
  <si>
    <t>Monetised social value of undertaking a part-time course for work over the past year for one person. Inflation adjusted figure to 2023 price year.</t>
  </si>
  <si>
    <t>HE1</t>
  </si>
  <si>
    <t>Health</t>
  </si>
  <si>
    <t>Physical health</t>
  </si>
  <si>
    <t>Improved physical health</t>
  </si>
  <si>
    <t>This value represents the monetised wellbeing value of 1 person having 'good' physical health as opposed to 'poor' for 1 year using the WELLBY method.</t>
  </si>
  <si>
    <t>HE1.1</t>
  </si>
  <si>
    <t>Physical activity</t>
  </si>
  <si>
    <t>Increased physical activity</t>
  </si>
  <si>
    <t xml:space="preserve">This value related to 1 person exercising at least once per week over a year. </t>
  </si>
  <si>
    <t>HE2</t>
  </si>
  <si>
    <t>Improved mental health</t>
  </si>
  <si>
    <t>This value represents the monetised wellbeing value of 1 person having 'good' mental health as opposed to 'poor' for a year using the WELLBY method.</t>
  </si>
  <si>
    <t>RE1</t>
  </si>
  <si>
    <t>Relationships</t>
  </si>
  <si>
    <t>Reduced loneliness</t>
  </si>
  <si>
    <t>This is the monetised value of 1 person reporting they are ‘hardly ever or never’ lonely from being  ‘some of the time’ lonely over the course of a year.</t>
  </si>
  <si>
    <t>PW1</t>
  </si>
  <si>
    <t>Personal Wellbeing</t>
  </si>
  <si>
    <t>Improved life satisfaction</t>
  </si>
  <si>
    <t xml:space="preserve">This is the monetised value of a 1 point change in life satisfaction on a 0-10 scale.  This is equivalent to 1 WELLBY, or a monetised wellbeing valuation of £13,000. in wellbeing. for one year. </t>
  </si>
  <si>
    <t>High</t>
  </si>
  <si>
    <t>Combination</t>
  </si>
  <si>
    <t>Step 4: Calculate the estimated monetised value of your impact</t>
  </si>
  <si>
    <t>Draft: Apr 2026</t>
  </si>
  <si>
    <t>PW2 Improved children's wellbeing</t>
  </si>
  <si>
    <t>HE1.2 Increased children's physical activity</t>
  </si>
  <si>
    <t xml:space="preserve">per child being active (an average of 60 minutes or more a day) rather than being less active for 1 young person over 1 year. </t>
  </si>
  <si>
    <t>EXAMPLE: Our volunteers</t>
  </si>
  <si>
    <t>EXAMPLE: Apprentices</t>
  </si>
  <si>
    <t>Duration of activity or outcomes: How long (in months) does the activity or outcome last for?  Enter the number of months (approximately) in this column.  For MeasureUp values that use a different unit other than for a person over a year, then enter 12 to indicate a full allocation of the value should be applied</t>
  </si>
  <si>
    <t>PLEASE NOTE: This estimator currently will only esimate to a Bronze level of measurement, so currently any higher levels of measurement will not affect the estimate (accurate as of Apr 2026)
The values in this estimator are the original set published not the 2025 inflation adjusted set, so any inflation adjustments desired should be undertaken by the user seperately to the functionality of this tool.</t>
  </si>
  <si>
    <t>To use this estimation template follow the below steps in line with the published Step by Step user guide, and guidance on the levels of measurement.  Please treat this as a supporting resource for your practice not a source of your final social value figures.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</si>
</sst>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_);[Red]\(&quot;£&quot;#,##0\)"/>
    <numFmt numFmtId="165" formatCode="&quot;£&quot;#,##0.00"/>
    <numFmt numFmtId="166" formatCode="[$£-809]#,##0"/>
    <numFmt numFmtId="167" formatCode="&quot;£&quot;#,##0"/>
    <numFmt numFmtId="168" formatCode="&quot;£&quot;#,##0.0_);[Red]\(&quot;£&quot;#,##0.0\)"/>
    <numFmt numFmtId="169" formatCode="&quot;£&quot;#,##0.000_);[Red]\(&quot;£&quot;#,##0.000\)"/>
  </numFmts>
  <fonts count="35" x14ac:knownFonts="1">
    <font>
      <sz val="11"/>
      <color theme="1"/>
      <name val="Aptos Narrow"/>
      <family val="2"/>
      <scheme val="minor"/>
    </font>
    <font>
      <sz val="24"/>
      <color theme="0"/>
      <name val="Aptos Display"/>
      <family val="2"/>
      <scheme val="major"/>
    </font>
    <font>
      <sz val="20"/>
      <color theme="0"/>
      <name val="Aptos Display"/>
      <family val="2"/>
      <scheme val="major"/>
    </font>
    <font>
      <sz val="14"/>
      <name val="Aptos Display"/>
      <family val="2"/>
      <scheme val="major"/>
    </font>
    <font>
      <sz val="16"/>
      <name val="Aptos Display"/>
      <family val="2"/>
      <scheme val="major"/>
    </font>
    <font>
      <sz val="16"/>
      <color theme="0"/>
      <name val="Aptos Display"/>
      <family val="2"/>
      <scheme val="major"/>
    </font>
    <font>
      <b/>
      <sz val="12"/>
      <color theme="0"/>
      <name val="Aptos Display"/>
      <family val="2"/>
      <scheme val="major"/>
    </font>
    <font>
      <b/>
      <sz val="12"/>
      <name val="Aptos Display"/>
      <family val="2"/>
      <scheme val="major"/>
    </font>
    <font>
      <sz val="12"/>
      <color theme="0"/>
      <name val="Aptos Display"/>
      <family val="2"/>
      <scheme val="major"/>
    </font>
    <font>
      <sz val="10"/>
      <name val="Aptos Display"/>
      <family val="2"/>
      <scheme val="major"/>
    </font>
    <font>
      <b/>
      <sz val="12"/>
      <name val="Aptos Display"/>
      <family val="2"/>
      <scheme val="major"/>
    </font>
    <font>
      <u/>
      <sz val="11"/>
      <color theme="10"/>
      <name val="Aptos Narrow"/>
      <family val="2"/>
      <scheme val="minor"/>
    </font>
    <font>
      <b/>
      <sz val="11"/>
      <color theme="1"/>
      <name val="Aptos Narrow"/>
      <family val="2"/>
      <scheme val="minor"/>
    </font>
    <font>
      <sz val="11"/>
      <color theme="1"/>
      <name val="Aptos Narrow"/>
      <family val="2"/>
      <scheme val="minor"/>
    </font>
    <font>
      <sz val="11"/>
      <color indexed="8"/>
      <name val="Aptos Narrow"/>
      <family val="2"/>
      <scheme val="minor"/>
    </font>
    <font>
      <sz val="11"/>
      <color rgb="FF060B0C"/>
      <name val="Aptos Narrow"/>
      <family val="2"/>
    </font>
    <font>
      <sz val="11"/>
      <color theme="1"/>
      <name val="Aptos Narrow"/>
      <family val="2"/>
    </font>
    <font>
      <sz val="11"/>
      <color rgb="FF242424"/>
      <name val="Aptos Narrow"/>
      <family val="2"/>
    </font>
    <font>
      <b/>
      <sz val="10"/>
      <color rgb="FF000000"/>
      <name val="Calibri"/>
      <family val="2"/>
    </font>
    <font>
      <sz val="10"/>
      <color rgb="FF000000"/>
      <name val="Calibri"/>
      <family val="2"/>
    </font>
    <font>
      <b/>
      <u/>
      <sz val="11"/>
      <color theme="10"/>
      <name val="Aptos Narrow"/>
      <family val="2"/>
      <scheme val="minor"/>
    </font>
    <font>
      <b/>
      <sz val="11"/>
      <color theme="1"/>
      <name val="Aptos Narrow"/>
      <family val="2"/>
    </font>
    <font>
      <b/>
      <sz val="11"/>
      <color rgb="FF000000"/>
      <name val="Aptos Narrow"/>
      <family val="2"/>
    </font>
    <font>
      <b/>
      <sz val="11"/>
      <color rgb="FF000000"/>
      <name val="Aptos Narrow"/>
      <family val="2"/>
      <scheme val="minor"/>
    </font>
    <font>
      <b/>
      <u/>
      <sz val="11"/>
      <color theme="1"/>
      <name val="Aptos Narrow"/>
      <family val="2"/>
      <scheme val="minor"/>
    </font>
    <font>
      <sz val="11"/>
      <color rgb="FF000000"/>
      <name val="Aptos Narrow"/>
      <family val="2"/>
      <scheme val="minor"/>
    </font>
    <font>
      <b/>
      <i/>
      <sz val="11"/>
      <color theme="1"/>
      <name val="Aptos Narrow"/>
      <family val="2"/>
      <scheme val="minor"/>
    </font>
    <font>
      <b/>
      <sz val="9"/>
      <color rgb="FF000000"/>
      <name val="Tahoma"/>
      <family val="2"/>
    </font>
    <font>
      <sz val="9"/>
      <color rgb="FF000000"/>
      <name val="Tahoma"/>
      <family val="2"/>
    </font>
    <font>
      <sz val="36"/>
      <color theme="5"/>
      <name val="Aptos Narrow"/>
      <family val="2"/>
      <scheme val="minor"/>
    </font>
    <font>
      <b/>
      <sz val="12"/>
      <color theme="0"/>
      <name val="Aptos Display"/>
      <scheme val="major"/>
    </font>
    <font>
      <sz val="12"/>
      <color theme="0"/>
      <name val="Aptos Display"/>
      <scheme val="major"/>
    </font>
    <font>
      <b/>
      <sz val="11"/>
      <color rgb="FF000000"/>
      <name val="Aptos Narrow"/>
      <scheme val="minor"/>
    </font>
    <font>
      <sz val="11"/>
      <color rgb="FF000000"/>
      <name val="Aptos Narrow"/>
      <scheme val="minor"/>
    </font>
    <font>
      <sz val="16"/>
      <color theme="0"/>
      <name val="Aptos Display"/>
      <scheme val="major"/>
    </font>
  </fonts>
  <fills count="16">
    <fill>
      <patternFill patternType="none"/>
    </fill>
    <fill>
      <patternFill patternType="gray125"/>
    </fill>
    <fill>
      <patternFill patternType="solid">
        <fgColor theme="0"/>
        <bgColor indexed="64"/>
      </patternFill>
    </fill>
    <fill>
      <patternFill patternType="solid">
        <fgColor rgb="FFE1E2D4"/>
        <bgColor indexed="64"/>
      </patternFill>
    </fill>
    <fill>
      <patternFill patternType="solid">
        <fgColor rgb="FF80D265"/>
        <bgColor indexed="64"/>
      </patternFill>
    </fill>
    <fill>
      <patternFill patternType="solid">
        <fgColor rgb="FF3FADCF"/>
        <bgColor indexed="64"/>
      </patternFill>
    </fill>
    <fill>
      <patternFill patternType="solid">
        <fgColor rgb="FFD28FAF"/>
        <bgColor indexed="64"/>
      </patternFill>
    </fill>
    <fill>
      <patternFill patternType="solid">
        <fgColor rgb="FF7770CB"/>
        <bgColor indexed="64"/>
      </patternFill>
    </fill>
    <fill>
      <patternFill patternType="solid">
        <fgColor rgb="FFF99E4C"/>
        <bgColor indexed="64"/>
      </patternFill>
    </fill>
    <fill>
      <patternFill patternType="solid">
        <fgColor rgb="FFDAF2D0"/>
        <bgColor rgb="FF000000"/>
      </patternFill>
    </fill>
    <fill>
      <patternFill patternType="solid">
        <fgColor rgb="FFCD7F32"/>
        <bgColor rgb="FF000000"/>
      </patternFill>
    </fill>
    <fill>
      <patternFill patternType="solid">
        <fgColor rgb="FFFFFFFF"/>
        <bgColor rgb="FF000000"/>
      </patternFill>
    </fill>
    <fill>
      <patternFill patternType="solid">
        <fgColor theme="0" tint="-0.149998474074526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E358"/>
        <bgColor indexed="64"/>
      </patternFill>
    </fill>
  </fills>
  <borders count="35">
    <border>
      <left/>
      <right/>
      <top/>
      <bottom/>
      <diagonal/>
    </border>
    <border>
      <left/>
      <right/>
      <top/>
      <bottom style="thin">
        <color theme="1" tint="4.9989318521683403E-2"/>
      </bottom>
      <diagonal/>
    </border>
    <border>
      <left style="thin">
        <color theme="1" tint="4.9989318521683403E-2"/>
      </left>
      <right/>
      <top style="thin">
        <color theme="1" tint="4.9989318521683403E-2"/>
      </top>
      <bottom style="thin">
        <color theme="1" tint="4.9989318521683403E-2"/>
      </bottom>
      <diagonal/>
    </border>
    <border>
      <left/>
      <right style="thin">
        <color theme="1" tint="4.9989318521683403E-2"/>
      </right>
      <top style="thin">
        <color theme="1" tint="4.9989318521683403E-2"/>
      </top>
      <bottom style="thin">
        <color theme="1" tint="4.9989318521683403E-2"/>
      </bottom>
      <diagonal/>
    </border>
    <border>
      <left/>
      <right/>
      <top style="thin">
        <color theme="1" tint="4.9989318521683403E-2"/>
      </top>
      <bottom style="thin">
        <color theme="1" tint="4.9989318521683403E-2"/>
      </bottom>
      <diagonal/>
    </border>
    <border>
      <left style="thin">
        <color theme="1" tint="4.9989318521683403E-2"/>
      </left>
      <right/>
      <top style="thin">
        <color theme="1" tint="4.9989318521683403E-2"/>
      </top>
      <bottom style="thin">
        <color indexed="64"/>
      </bottom>
      <diagonal/>
    </border>
    <border>
      <left/>
      <right/>
      <top style="thin">
        <color theme="1" tint="4.9989318521683403E-2"/>
      </top>
      <bottom style="thin">
        <color indexed="64"/>
      </bottom>
      <diagonal/>
    </border>
    <border>
      <left/>
      <right style="thin">
        <color theme="1" tint="4.9989318521683403E-2"/>
      </right>
      <top style="thin">
        <color theme="1" tint="4.9989318521683403E-2"/>
      </top>
      <bottom style="thin">
        <color indexed="64"/>
      </bottom>
      <diagonal/>
    </border>
    <border>
      <left/>
      <right/>
      <top style="thin">
        <color indexed="64"/>
      </top>
      <bottom style="thin">
        <color indexed="64"/>
      </bottom>
      <diagonal/>
    </border>
    <border>
      <left style="thin">
        <color theme="1" tint="4.9989318521683403E-2"/>
      </left>
      <right style="thin">
        <color theme="1" tint="4.9989318521683403E-2"/>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theme="1" tint="4.9989318521683403E-2"/>
      </right>
      <top/>
      <bottom style="thin">
        <color indexed="64"/>
      </bottom>
      <diagonal/>
    </border>
    <border>
      <left style="thin">
        <color rgb="FF000000"/>
      </left>
      <right style="thin">
        <color rgb="FF000000"/>
      </right>
      <top style="thin">
        <color rgb="FF000000"/>
      </top>
      <bottom style="thin">
        <color rgb="FF000000"/>
      </bottom>
      <diagonal/>
    </border>
    <border>
      <left style="thin">
        <color theme="1" tint="4.9989318521683403E-2"/>
      </left>
      <right style="thin">
        <color theme="1" tint="4.9989318521683403E-2"/>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theme="1" tint="4.9989318521683403E-2"/>
      </left>
      <right style="thin">
        <color theme="1" tint="4.9989318521683403E-2"/>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theme="1" tint="4.9989318521683403E-2"/>
      </top>
      <bottom style="thin">
        <color indexed="64"/>
      </bottom>
      <diagonal/>
    </border>
    <border>
      <left style="thin">
        <color theme="1" tint="4.9989318521683403E-2"/>
      </left>
      <right/>
      <top/>
      <bottom style="thin">
        <color indexed="64"/>
      </bottom>
      <diagonal/>
    </border>
    <border>
      <left/>
      <right style="thin">
        <color indexed="64"/>
      </right>
      <top style="thin">
        <color theme="1" tint="4.9989318521683403E-2"/>
      </top>
      <bottom style="thin">
        <color indexed="64"/>
      </bottom>
      <diagonal/>
    </border>
    <border>
      <left style="thin">
        <color theme="1" tint="4.9989318521683403E-2"/>
      </left>
      <right/>
      <top style="thin">
        <color theme="1" tint="4.9989318521683403E-2"/>
      </top>
      <bottom style="thin">
        <color rgb="FF000000"/>
      </bottom>
      <diagonal/>
    </border>
    <border>
      <left/>
      <right/>
      <top style="thin">
        <color theme="1" tint="4.9989318521683403E-2"/>
      </top>
      <bottom style="thin">
        <color rgb="FF000000"/>
      </bottom>
      <diagonal/>
    </border>
    <border>
      <left/>
      <right style="thin">
        <color theme="1" tint="4.9989318521683403E-2"/>
      </right>
      <top style="thin">
        <color theme="1" tint="4.9989318521683403E-2"/>
      </top>
      <bottom style="thin">
        <color rgb="FF000000"/>
      </bottom>
      <diagonal/>
    </border>
    <border>
      <left style="thin">
        <color theme="1" tint="4.9989318521683403E-2"/>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style="thin">
        <color rgb="FF000000"/>
      </top>
      <bottom style="thin">
        <color rgb="FF000000"/>
      </bottom>
      <diagonal/>
    </border>
  </borders>
  <cellStyleXfs count="2">
    <xf numFmtId="0" fontId="0" fillId="0" borderId="0"/>
    <xf numFmtId="0" fontId="11" fillId="0" borderId="0" applyNumberFormat="0" applyFill="0" applyBorder="0" applyAlignment="0" applyProtection="0"/>
  </cellStyleXfs>
  <cellXfs count="139">
    <xf numFmtId="0" fontId="0" fillId="0" borderId="0" xfId="0"/>
    <xf numFmtId="0" fontId="7" fillId="2" borderId="0" xfId="0" applyFont="1" applyFill="1" applyAlignment="1">
      <alignment vertical="center" wrapText="1"/>
    </xf>
    <xf numFmtId="0" fontId="7" fillId="0" borderId="0" xfId="0" applyFont="1" applyAlignment="1">
      <alignment vertical="center" wrapText="1"/>
    </xf>
    <xf numFmtId="0" fontId="7" fillId="2" borderId="11" xfId="0" applyFont="1" applyFill="1" applyBorder="1" applyAlignment="1">
      <alignment vertical="center" wrapText="1"/>
    </xf>
    <xf numFmtId="0" fontId="7" fillId="0" borderId="11" xfId="0" applyFont="1" applyBorder="1" applyAlignment="1">
      <alignment vertical="center" wrapText="1"/>
    </xf>
    <xf numFmtId="0" fontId="9" fillId="0" borderId="8" xfId="0" applyFont="1" applyBorder="1" applyAlignment="1">
      <alignment horizontal="left" vertical="center" wrapText="1"/>
    </xf>
    <xf numFmtId="0" fontId="9" fillId="3" borderId="8" xfId="0" applyFont="1" applyFill="1" applyBorder="1" applyAlignment="1">
      <alignment horizontal="left" vertical="center" wrapText="1"/>
    </xf>
    <xf numFmtId="0" fontId="1" fillId="8" borderId="0" xfId="0" applyFont="1" applyFill="1" applyAlignment="1">
      <alignment horizontal="left" vertical="center"/>
    </xf>
    <xf numFmtId="0" fontId="2" fillId="8" borderId="0" xfId="0" applyFont="1" applyFill="1" applyAlignment="1">
      <alignment horizontal="center"/>
    </xf>
    <xf numFmtId="0" fontId="3" fillId="8" borderId="0" xfId="0" applyFont="1" applyFill="1" applyAlignment="1">
      <alignment wrapText="1"/>
    </xf>
    <xf numFmtId="0" fontId="4" fillId="8" borderId="0" xfId="0" applyFont="1" applyFill="1"/>
    <xf numFmtId="165" fontId="3" fillId="8" borderId="0" xfId="0" applyNumberFormat="1" applyFont="1" applyFill="1" applyAlignment="1">
      <alignment wrapText="1"/>
    </xf>
    <xf numFmtId="0" fontId="5" fillId="8" borderId="1" xfId="0" applyFont="1" applyFill="1" applyBorder="1" applyAlignment="1">
      <alignment horizontal="left" vertical="center" wrapText="1"/>
    </xf>
    <xf numFmtId="0" fontId="5" fillId="8" borderId="1" xfId="0" applyFont="1" applyFill="1" applyBorder="1" applyAlignment="1">
      <alignment vertical="center" wrapText="1"/>
    </xf>
    <xf numFmtId="165" fontId="4" fillId="8" borderId="0" xfId="0" applyNumberFormat="1" applyFont="1" applyFill="1"/>
    <xf numFmtId="0" fontId="10" fillId="3" borderId="11" xfId="0" applyFont="1" applyFill="1" applyBorder="1" applyAlignment="1">
      <alignment horizontal="left" vertical="center" wrapText="1"/>
    </xf>
    <xf numFmtId="0" fontId="3" fillId="0" borderId="0" xfId="0" applyFont="1" applyAlignment="1">
      <alignment wrapText="1"/>
    </xf>
    <xf numFmtId="0" fontId="4" fillId="0" borderId="0" xfId="0" applyFont="1"/>
    <xf numFmtId="0" fontId="12" fillId="0" borderId="0" xfId="0" applyFont="1"/>
    <xf numFmtId="0" fontId="8" fillId="4" borderId="14" xfId="0" applyFont="1" applyFill="1" applyBorder="1" applyAlignment="1" applyProtection="1">
      <alignment horizontal="center" vertical="center" wrapText="1"/>
      <protection locked="0"/>
    </xf>
    <xf numFmtId="0" fontId="8" fillId="5" borderId="14" xfId="0" applyFont="1" applyFill="1" applyBorder="1" applyAlignment="1" applyProtection="1">
      <alignment horizontal="center" vertical="center" wrapText="1"/>
      <protection locked="0"/>
    </xf>
    <xf numFmtId="0" fontId="8" fillId="6" borderId="14" xfId="0" applyFont="1" applyFill="1" applyBorder="1" applyAlignment="1" applyProtection="1">
      <alignment horizontal="center" vertical="center" wrapText="1"/>
      <protection locked="0"/>
    </xf>
    <xf numFmtId="0" fontId="5" fillId="8" borderId="0" xfId="0" applyFont="1" applyFill="1" applyAlignment="1">
      <alignment vertical="center" wrapText="1"/>
    </xf>
    <xf numFmtId="0" fontId="0" fillId="0" borderId="0" xfId="0" applyAlignment="1">
      <alignment horizontal="left" vertical="top" wrapText="1"/>
    </xf>
    <xf numFmtId="0" fontId="18" fillId="9" borderId="15" xfId="0" applyFont="1" applyFill="1" applyBorder="1" applyAlignment="1">
      <alignment horizontal="center" vertical="center" wrapText="1"/>
    </xf>
    <xf numFmtId="0" fontId="18" fillId="9" borderId="16" xfId="0" applyFont="1" applyFill="1" applyBorder="1" applyAlignment="1">
      <alignment horizontal="center" vertical="center" wrapText="1"/>
    </xf>
    <xf numFmtId="0" fontId="19" fillId="0" borderId="15" xfId="0" applyFont="1" applyBorder="1" applyAlignment="1">
      <alignment horizontal="left" vertical="top" wrapText="1"/>
    </xf>
    <xf numFmtId="0" fontId="18" fillId="10" borderId="15" xfId="0" applyFont="1" applyFill="1" applyBorder="1" applyAlignment="1">
      <alignment horizontal="left" vertical="top" wrapText="1"/>
    </xf>
    <xf numFmtId="0" fontId="19" fillId="0" borderId="17" xfId="0" applyFont="1" applyBorder="1" applyAlignment="1">
      <alignment vertical="top" wrapText="1"/>
    </xf>
    <xf numFmtId="0" fontId="18" fillId="10" borderId="18" xfId="0" applyFont="1" applyFill="1" applyBorder="1" applyAlignment="1">
      <alignment horizontal="left" vertical="top" wrapText="1"/>
    </xf>
    <xf numFmtId="0" fontId="19" fillId="0" borderId="17" xfId="0" applyFont="1" applyBorder="1" applyAlignment="1">
      <alignment horizontal="left" vertical="top" wrapText="1"/>
    </xf>
    <xf numFmtId="0" fontId="19" fillId="0" borderId="18" xfId="0" applyFont="1" applyBorder="1" applyAlignment="1">
      <alignment horizontal="left" vertical="top" wrapText="1"/>
    </xf>
    <xf numFmtId="0" fontId="19" fillId="11" borderId="15" xfId="0" applyFont="1" applyFill="1" applyBorder="1" applyAlignment="1">
      <alignment horizontal="left" vertical="top" wrapText="1"/>
    </xf>
    <xf numFmtId="0" fontId="19" fillId="0" borderId="15" xfId="0" applyFont="1" applyBorder="1" applyAlignment="1">
      <alignment vertical="top" wrapText="1"/>
    </xf>
    <xf numFmtId="0" fontId="19" fillId="0" borderId="18" xfId="0" applyFont="1" applyBorder="1" applyAlignment="1">
      <alignment horizontal="center" vertical="top" wrapText="1"/>
    </xf>
    <xf numFmtId="0" fontId="19" fillId="0" borderId="15" xfId="0" quotePrefix="1" applyFont="1" applyBorder="1" applyAlignment="1">
      <alignment horizontal="left" vertical="top" wrapText="1"/>
    </xf>
    <xf numFmtId="164" fontId="0" fillId="0" borderId="0" xfId="0" applyNumberFormat="1"/>
    <xf numFmtId="0" fontId="0" fillId="0" borderId="0" xfId="0" applyAlignment="1">
      <alignment wrapText="1"/>
    </xf>
    <xf numFmtId="0" fontId="8" fillId="6" borderId="14" xfId="0" quotePrefix="1" applyFont="1" applyFill="1" applyBorder="1" applyAlignment="1" applyProtection="1">
      <alignment horizontal="center" vertical="center" wrapText="1"/>
      <protection locked="0"/>
    </xf>
    <xf numFmtId="0" fontId="8" fillId="7" borderId="14" xfId="0" quotePrefix="1" applyFont="1" applyFill="1" applyBorder="1" applyAlignment="1" applyProtection="1">
      <alignment horizontal="center" vertical="center" wrapText="1"/>
      <protection locked="0"/>
    </xf>
    <xf numFmtId="0" fontId="0" fillId="0" borderId="13" xfId="0" applyBorder="1" applyAlignment="1">
      <alignment vertical="center" wrapText="1"/>
    </xf>
    <xf numFmtId="0" fontId="5" fillId="8" borderId="1" xfId="0" applyFont="1" applyFill="1" applyBorder="1" applyAlignment="1">
      <alignment vertical="center"/>
    </xf>
    <xf numFmtId="0" fontId="8" fillId="6" borderId="19" xfId="0" applyFont="1" applyFill="1" applyBorder="1" applyAlignment="1" applyProtection="1">
      <alignment horizontal="center" vertical="center" wrapText="1"/>
      <protection locked="0"/>
    </xf>
    <xf numFmtId="0" fontId="0" fillId="0" borderId="0" xfId="0" quotePrefix="1" applyAlignment="1">
      <alignment horizontal="left"/>
    </xf>
    <xf numFmtId="0" fontId="17" fillId="0" borderId="0" xfId="0" applyFont="1" applyAlignment="1">
      <alignment wrapText="1"/>
    </xf>
    <xf numFmtId="0" fontId="5" fillId="7" borderId="9" xfId="0" quotePrefix="1" applyFont="1" applyFill="1" applyBorder="1" applyAlignment="1" applyProtection="1">
      <alignment horizontal="left" vertical="center" wrapText="1"/>
      <protection locked="0"/>
    </xf>
    <xf numFmtId="0" fontId="0" fillId="2" borderId="0" xfId="0" applyFill="1"/>
    <xf numFmtId="0" fontId="0" fillId="2" borderId="0" xfId="0" applyFill="1" applyAlignment="1">
      <alignment vertical="top" wrapText="1"/>
    </xf>
    <xf numFmtId="0" fontId="25" fillId="2" borderId="0" xfId="0" applyFont="1" applyFill="1" applyAlignment="1">
      <alignment vertical="top" wrapText="1"/>
    </xf>
    <xf numFmtId="0" fontId="0" fillId="2" borderId="0" xfId="0" applyFill="1" applyAlignment="1">
      <alignment horizontal="left" vertical="top" wrapText="1"/>
    </xf>
    <xf numFmtId="0" fontId="0" fillId="2" borderId="0" xfId="0" quotePrefix="1" applyFill="1" applyAlignment="1">
      <alignment horizontal="left" vertical="top" wrapText="1"/>
    </xf>
    <xf numFmtId="0" fontId="12" fillId="2" borderId="0" xfId="0" applyFont="1" applyFill="1" applyAlignment="1">
      <alignment wrapText="1"/>
    </xf>
    <xf numFmtId="0" fontId="11" fillId="2" borderId="0" xfId="1" applyFill="1" applyAlignment="1">
      <alignment wrapText="1"/>
    </xf>
    <xf numFmtId="0" fontId="21" fillId="2" borderId="0" xfId="0" quotePrefix="1" applyFont="1" applyFill="1" applyAlignment="1">
      <alignment horizontal="left" wrapText="1"/>
    </xf>
    <xf numFmtId="0" fontId="0" fillId="2" borderId="0" xfId="0" quotePrefix="1" applyFill="1" applyAlignment="1">
      <alignment horizontal="left" wrapText="1"/>
    </xf>
    <xf numFmtId="0" fontId="20" fillId="2" borderId="0" xfId="1" quotePrefix="1" applyFont="1" applyFill="1" applyAlignment="1">
      <alignment horizontal="left" wrapText="1"/>
    </xf>
    <xf numFmtId="0" fontId="0" fillId="2" borderId="0" xfId="0" applyFill="1" applyAlignment="1">
      <alignment wrapText="1"/>
    </xf>
    <xf numFmtId="0" fontId="13" fillId="2" borderId="0" xfId="0" applyFont="1" applyFill="1" applyAlignment="1">
      <alignment wrapText="1"/>
    </xf>
    <xf numFmtId="0" fontId="14" fillId="2" borderId="0" xfId="0" applyFont="1" applyFill="1" applyAlignment="1">
      <alignment wrapText="1"/>
    </xf>
    <xf numFmtId="166" fontId="0" fillId="12" borderId="13" xfId="0" applyNumberFormat="1" applyFill="1" applyBorder="1" applyAlignment="1">
      <alignment vertical="center" wrapText="1"/>
    </xf>
    <xf numFmtId="166" fontId="0" fillId="12" borderId="13" xfId="0" applyNumberFormat="1" applyFill="1" applyBorder="1" applyAlignment="1">
      <alignment vertical="center"/>
    </xf>
    <xf numFmtId="2" fontId="0" fillId="12" borderId="13" xfId="0" applyNumberFormat="1" applyFill="1" applyBorder="1" applyAlignment="1">
      <alignment vertical="center"/>
    </xf>
    <xf numFmtId="0" fontId="0" fillId="12" borderId="13" xfId="0" applyFill="1" applyBorder="1" applyAlignment="1">
      <alignment vertical="center" wrapText="1"/>
    </xf>
    <xf numFmtId="0" fontId="0" fillId="12" borderId="13" xfId="0" applyFill="1" applyBorder="1" applyAlignment="1">
      <alignment vertical="center"/>
    </xf>
    <xf numFmtId="167" fontId="0" fillId="12" borderId="13" xfId="0" applyNumberFormat="1" applyFill="1" applyBorder="1" applyAlignment="1">
      <alignment vertical="center"/>
    </xf>
    <xf numFmtId="0" fontId="0" fillId="13" borderId="13" xfId="0" applyFill="1" applyBorder="1" applyAlignment="1">
      <alignment vertical="center" wrapText="1"/>
    </xf>
    <xf numFmtId="0" fontId="0" fillId="13" borderId="13" xfId="0" applyFill="1" applyBorder="1" applyAlignment="1">
      <alignment vertical="center"/>
    </xf>
    <xf numFmtId="0" fontId="0" fillId="14" borderId="13" xfId="0" applyFill="1" applyBorder="1" applyAlignment="1">
      <alignment vertical="center" wrapText="1"/>
    </xf>
    <xf numFmtId="0" fontId="0" fillId="14" borderId="13" xfId="0" applyFill="1" applyBorder="1" applyAlignment="1">
      <alignment vertical="center"/>
    </xf>
    <xf numFmtId="166" fontId="0" fillId="14" borderId="13" xfId="0" applyNumberFormat="1" applyFill="1" applyBorder="1" applyAlignment="1">
      <alignment vertical="center" wrapText="1"/>
    </xf>
    <xf numFmtId="0" fontId="0" fillId="14" borderId="0" xfId="0" applyFill="1"/>
    <xf numFmtId="0" fontId="0" fillId="12" borderId="0" xfId="0" applyFill="1"/>
    <xf numFmtId="0" fontId="0" fillId="13" borderId="0" xfId="0" applyFill="1"/>
    <xf numFmtId="0" fontId="24" fillId="0" borderId="0" xfId="0" applyFont="1"/>
    <xf numFmtId="0" fontId="0" fillId="13" borderId="13" xfId="0" quotePrefix="1" applyFill="1" applyBorder="1" applyAlignment="1">
      <alignment horizontal="left" vertical="center" wrapText="1"/>
    </xf>
    <xf numFmtId="0" fontId="5" fillId="4" borderId="5" xfId="0" quotePrefix="1" applyFont="1" applyFill="1" applyBorder="1" applyAlignment="1" applyProtection="1">
      <alignment horizontal="left" vertical="center" wrapText="1"/>
      <protection locked="0"/>
    </xf>
    <xf numFmtId="0" fontId="5" fillId="5" borderId="5" xfId="0" quotePrefix="1" applyFont="1" applyFill="1" applyBorder="1" applyAlignment="1" applyProtection="1">
      <alignment horizontal="left" vertical="center" wrapText="1"/>
      <protection locked="0"/>
    </xf>
    <xf numFmtId="0" fontId="2" fillId="8" borderId="0" xfId="0" quotePrefix="1" applyFont="1" applyFill="1" applyAlignment="1">
      <alignment horizontal="left" wrapText="1"/>
    </xf>
    <xf numFmtId="0" fontId="26" fillId="2" borderId="0" xfId="0" quotePrefix="1" applyFont="1" applyFill="1" applyAlignment="1">
      <alignment horizontal="left" wrapText="1"/>
    </xf>
    <xf numFmtId="0" fontId="24" fillId="0" borderId="0" xfId="0" quotePrefix="1" applyFont="1" applyAlignment="1">
      <alignment horizontal="left" wrapText="1"/>
    </xf>
    <xf numFmtId="0" fontId="29" fillId="15" borderId="0" xfId="0" applyFont="1" applyFill="1" applyAlignment="1">
      <alignment horizontal="center" vertical="center" wrapText="1"/>
    </xf>
    <xf numFmtId="0" fontId="29" fillId="0" borderId="0" xfId="0" applyFont="1" applyAlignment="1">
      <alignment horizontal="center" vertical="center" wrapText="1"/>
    </xf>
    <xf numFmtId="0" fontId="30" fillId="4" borderId="9" xfId="0" applyFont="1" applyFill="1" applyBorder="1" applyAlignment="1" applyProtection="1">
      <alignment horizontal="center" vertical="center" wrapText="1"/>
      <protection locked="0"/>
    </xf>
    <xf numFmtId="0" fontId="31" fillId="4" borderId="14" xfId="0" applyFont="1" applyFill="1" applyBorder="1" applyAlignment="1" applyProtection="1">
      <alignment horizontal="center" vertical="center" wrapText="1"/>
      <protection locked="0"/>
    </xf>
    <xf numFmtId="0" fontId="25" fillId="2" borderId="0" xfId="0" quotePrefix="1" applyFont="1" applyFill="1" applyAlignment="1">
      <alignment horizontal="left" wrapText="1"/>
    </xf>
    <xf numFmtId="0" fontId="25" fillId="0" borderId="0" xfId="0" quotePrefix="1" applyFont="1" applyAlignment="1">
      <alignment horizontal="left" wrapText="1"/>
    </xf>
    <xf numFmtId="0" fontId="14" fillId="2" borderId="0" xfId="0" quotePrefix="1" applyFont="1" applyFill="1" applyAlignment="1">
      <alignment horizontal="left" wrapText="1"/>
    </xf>
    <xf numFmtId="0" fontId="6" fillId="4" borderId="9" xfId="0" applyFont="1" applyFill="1" applyBorder="1" applyAlignment="1" applyProtection="1">
      <alignment horizontal="center" vertical="center" wrapText="1"/>
      <protection locked="0"/>
    </xf>
    <xf numFmtId="0" fontId="6" fillId="6" borderId="10" xfId="0" applyFont="1" applyFill="1" applyBorder="1" applyAlignment="1" applyProtection="1">
      <alignment horizontal="center" vertical="center" wrapText="1"/>
      <protection locked="0"/>
    </xf>
    <xf numFmtId="0" fontId="7" fillId="0" borderId="11" xfId="0" applyFont="1" applyBorder="1" applyAlignment="1">
      <alignment horizontal="left" vertical="center" wrapText="1"/>
    </xf>
    <xf numFmtId="169" fontId="0" fillId="0" borderId="0" xfId="0" applyNumberFormat="1" applyAlignment="1">
      <alignment horizontal="right"/>
    </xf>
    <xf numFmtId="168" fontId="0" fillId="0" borderId="0" xfId="0" applyNumberFormat="1"/>
    <xf numFmtId="0" fontId="6" fillId="5" borderId="20" xfId="0" applyFont="1" applyFill="1" applyBorder="1" applyAlignment="1" applyProtection="1">
      <alignment horizontal="center" vertical="center" wrapText="1"/>
      <protection locked="0"/>
    </xf>
    <xf numFmtId="0" fontId="8" fillId="7" borderId="28" xfId="0" applyFont="1" applyFill="1" applyBorder="1" applyAlignment="1" applyProtection="1">
      <alignment horizontal="center" vertical="center" wrapText="1"/>
      <protection locked="0"/>
    </xf>
    <xf numFmtId="2" fontId="0" fillId="12" borderId="16" xfId="0" applyNumberFormat="1" applyFill="1" applyBorder="1" applyAlignment="1">
      <alignment vertical="center"/>
    </xf>
    <xf numFmtId="0" fontId="8" fillId="7" borderId="29" xfId="0" quotePrefix="1" applyFont="1" applyFill="1" applyBorder="1" applyAlignment="1" applyProtection="1">
      <alignment horizontal="center" vertical="center" wrapText="1"/>
      <protection locked="0"/>
    </xf>
    <xf numFmtId="0" fontId="0" fillId="12" borderId="13" xfId="0" applyFill="1" applyBorder="1" applyAlignment="1">
      <alignment horizontal="right" vertical="center" wrapText="1"/>
    </xf>
    <xf numFmtId="0" fontId="34" fillId="6" borderId="2" xfId="0" quotePrefix="1" applyFont="1" applyFill="1" applyBorder="1" applyAlignment="1" applyProtection="1">
      <alignment horizontal="left" vertical="center" wrapText="1"/>
      <protection locked="0"/>
    </xf>
    <xf numFmtId="0" fontId="7" fillId="3" borderId="11" xfId="0" applyFont="1" applyFill="1" applyBorder="1" applyAlignment="1">
      <alignment horizontal="left" vertical="center" wrapText="1"/>
    </xf>
    <xf numFmtId="167" fontId="0" fillId="12" borderId="32" xfId="0" applyNumberFormat="1" applyFill="1" applyBorder="1" applyAlignment="1">
      <alignment vertical="center"/>
    </xf>
    <xf numFmtId="0" fontId="0" fillId="13" borderId="33" xfId="0" applyFill="1" applyBorder="1" applyAlignment="1">
      <alignment vertical="center" wrapText="1"/>
    </xf>
    <xf numFmtId="0" fontId="0" fillId="13" borderId="34" xfId="0" applyFill="1" applyBorder="1" applyAlignment="1">
      <alignment vertical="center" wrapText="1"/>
    </xf>
    <xf numFmtId="0" fontId="0" fillId="13" borderId="34" xfId="0" applyFill="1" applyBorder="1" applyAlignment="1">
      <alignment vertical="center"/>
    </xf>
    <xf numFmtId="0" fontId="0" fillId="12" borderId="31" xfId="0" applyFill="1" applyBorder="1" applyAlignment="1">
      <alignment vertical="center"/>
    </xf>
    <xf numFmtId="0" fontId="30" fillId="4" borderId="25" xfId="0" applyFont="1" applyFill="1" applyBorder="1" applyAlignment="1" applyProtection="1">
      <alignment horizontal="center" vertical="center"/>
      <protection locked="0"/>
    </xf>
    <xf numFmtId="0" fontId="30" fillId="4" borderId="26" xfId="0" applyFont="1" applyFill="1" applyBorder="1" applyAlignment="1" applyProtection="1">
      <alignment horizontal="center" vertical="center"/>
      <protection locked="0"/>
    </xf>
    <xf numFmtId="0" fontId="30" fillId="4" borderId="27" xfId="0" applyFont="1" applyFill="1" applyBorder="1" applyAlignment="1" applyProtection="1">
      <alignment horizontal="center" vertical="center"/>
      <protection locked="0"/>
    </xf>
    <xf numFmtId="0" fontId="30" fillId="4" borderId="23" xfId="0" applyFont="1" applyFill="1" applyBorder="1" applyAlignment="1" applyProtection="1">
      <alignment horizontal="center" vertical="center"/>
      <protection locked="0"/>
    </xf>
    <xf numFmtId="0" fontId="30" fillId="4" borderId="11" xfId="0" applyFont="1" applyFill="1" applyBorder="1" applyAlignment="1" applyProtection="1">
      <alignment horizontal="center" vertical="center"/>
      <protection locked="0"/>
    </xf>
    <xf numFmtId="0" fontId="30" fillId="4" borderId="12" xfId="0" applyFont="1" applyFill="1" applyBorder="1" applyAlignment="1" applyProtection="1">
      <alignment horizontal="center" vertical="center"/>
      <protection locked="0"/>
    </xf>
    <xf numFmtId="0" fontId="30" fillId="7" borderId="1" xfId="0" applyFont="1" applyFill="1" applyBorder="1" applyAlignment="1" applyProtection="1">
      <alignment horizontal="center" vertical="center" wrapText="1"/>
      <protection locked="0"/>
    </xf>
    <xf numFmtId="0" fontId="30" fillId="7" borderId="5" xfId="0" quotePrefix="1" applyFont="1" applyFill="1" applyBorder="1" applyAlignment="1" applyProtection="1">
      <alignment horizontal="center" vertical="center" wrapText="1"/>
      <protection locked="0"/>
    </xf>
    <xf numFmtId="0" fontId="30" fillId="7" borderId="6" xfId="0" applyFont="1" applyFill="1" applyBorder="1" applyAlignment="1" applyProtection="1">
      <alignment horizontal="center" vertical="center" wrapText="1"/>
      <protection locked="0"/>
    </xf>
    <xf numFmtId="0" fontId="30" fillId="7" borderId="20" xfId="0" quotePrefix="1" applyFont="1" applyFill="1" applyBorder="1" applyAlignment="1" applyProtection="1">
      <alignment horizontal="center" vertical="center" wrapText="1"/>
      <protection locked="0"/>
    </xf>
    <xf numFmtId="0" fontId="30" fillId="7" borderId="8" xfId="0" quotePrefix="1" applyFont="1" applyFill="1" applyBorder="1" applyAlignment="1" applyProtection="1">
      <alignment horizontal="center" vertical="center" wrapText="1"/>
      <protection locked="0"/>
    </xf>
    <xf numFmtId="0" fontId="30" fillId="7" borderId="21" xfId="0" quotePrefix="1" applyFont="1" applyFill="1" applyBorder="1" applyAlignment="1" applyProtection="1">
      <alignment horizontal="center" vertical="center" wrapText="1"/>
      <protection locked="0"/>
    </xf>
    <xf numFmtId="0" fontId="6" fillId="6" borderId="2"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22"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6" fillId="6" borderId="7" xfId="0" applyFont="1" applyFill="1" applyBorder="1" applyAlignment="1" applyProtection="1">
      <alignment horizontal="center" vertical="center" wrapText="1"/>
      <protection locked="0"/>
    </xf>
    <xf numFmtId="0" fontId="6" fillId="5" borderId="20" xfId="0" applyFont="1" applyFill="1" applyBorder="1" applyAlignment="1" applyProtection="1">
      <alignment horizontal="center" vertical="center" wrapText="1"/>
      <protection locked="0"/>
    </xf>
    <xf numFmtId="0" fontId="6" fillId="5" borderId="21" xfId="0" applyFont="1" applyFill="1" applyBorder="1" applyAlignment="1" applyProtection="1">
      <alignment horizontal="center" vertical="center" wrapText="1"/>
      <protection locked="0"/>
    </xf>
    <xf numFmtId="0" fontId="6" fillId="6" borderId="20" xfId="0" applyFont="1" applyFill="1" applyBorder="1" applyAlignment="1" applyProtection="1">
      <alignment horizontal="center" vertical="center" wrapText="1"/>
      <protection locked="0"/>
    </xf>
    <xf numFmtId="0" fontId="6" fillId="6" borderId="21" xfId="0" applyFont="1" applyFill="1" applyBorder="1" applyAlignment="1" applyProtection="1">
      <alignment horizontal="center" vertical="center" wrapText="1"/>
      <protection locked="0"/>
    </xf>
    <xf numFmtId="0" fontId="6" fillId="7" borderId="30" xfId="0" quotePrefix="1" applyFont="1" applyFill="1" applyBorder="1" applyAlignment="1" applyProtection="1">
      <alignment horizontal="center" vertical="center" wrapText="1"/>
      <protection locked="0"/>
    </xf>
    <xf numFmtId="0" fontId="6" fillId="7" borderId="0" xfId="0" quotePrefix="1" applyFont="1" applyFill="1" applyAlignment="1" applyProtection="1">
      <alignment horizontal="center" vertical="center" wrapText="1"/>
      <protection locked="0"/>
    </xf>
    <xf numFmtId="0" fontId="6" fillId="5" borderId="8" xfId="0" applyFont="1" applyFill="1" applyBorder="1" applyAlignment="1" applyProtection="1">
      <alignment horizontal="center" vertical="center" wrapText="1"/>
      <protection locked="0"/>
    </xf>
    <xf numFmtId="0" fontId="30" fillId="5" borderId="5" xfId="0" applyFont="1" applyFill="1" applyBorder="1" applyAlignment="1" applyProtection="1">
      <alignment horizontal="center" vertical="center" wrapText="1"/>
      <protection locked="0"/>
    </xf>
    <xf numFmtId="0" fontId="30" fillId="5" borderId="6" xfId="0" applyFont="1" applyFill="1" applyBorder="1" applyAlignment="1" applyProtection="1">
      <alignment horizontal="center" vertical="center" wrapText="1"/>
      <protection locked="0"/>
    </xf>
    <xf numFmtId="0" fontId="30" fillId="5" borderId="24" xfId="0" applyFont="1" applyFill="1" applyBorder="1" applyAlignment="1" applyProtection="1">
      <alignment horizontal="center" vertical="center" wrapText="1"/>
      <protection locked="0"/>
    </xf>
    <xf numFmtId="0" fontId="30" fillId="5" borderId="2" xfId="0" applyFont="1" applyFill="1" applyBorder="1" applyAlignment="1" applyProtection="1">
      <alignment horizontal="center" vertical="center" wrapText="1"/>
      <protection locked="0"/>
    </xf>
    <xf numFmtId="0" fontId="30" fillId="5" borderId="4" xfId="0" applyFont="1" applyFill="1" applyBorder="1" applyAlignment="1" applyProtection="1">
      <alignment horizontal="center" vertical="center" wrapText="1"/>
      <protection locked="0"/>
    </xf>
    <xf numFmtId="0" fontId="30" fillId="5" borderId="3" xfId="0" applyFont="1" applyFill="1" applyBorder="1" applyAlignment="1" applyProtection="1">
      <alignment horizontal="center" vertical="center" wrapText="1"/>
      <protection locked="0"/>
    </xf>
    <xf numFmtId="0" fontId="0" fillId="2" borderId="0" xfId="0" quotePrefix="1" applyFill="1" applyAlignment="1">
      <alignment horizontal="left" vertical="top" wrapText="1"/>
    </xf>
    <xf numFmtId="0" fontId="0" fillId="2" borderId="0" xfId="0" applyFill="1" applyAlignment="1">
      <alignment horizontal="left" vertical="top" wrapText="1"/>
    </xf>
    <xf numFmtId="0" fontId="18" fillId="9" borderId="15" xfId="0" applyFont="1" applyFill="1" applyBorder="1" applyAlignment="1">
      <alignment horizontal="center" vertical="center" wrapText="1"/>
    </xf>
    <xf numFmtId="0" fontId="18" fillId="9" borderId="16" xfId="0" applyFont="1" applyFill="1" applyBorder="1" applyAlignment="1">
      <alignment horizontal="center" vertical="center" wrapText="1"/>
    </xf>
    <xf numFmtId="0" fontId="18" fillId="9" borderId="15" xfId="0" quotePrefix="1"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Medium9"/>
  <colors>
    <mruColors>
      <color rgb="FFFFE358"/>
      <color rgb="FFF99E4C"/>
      <color rgb="FF7770CB"/>
      <color rgb="FFD28FAF"/>
      <color rgb="FF3FADCF"/>
      <color rgb="FF80D2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384224</xdr:colOff>
      <xdr:row>0</xdr:row>
      <xdr:rowOff>366563</xdr:rowOff>
    </xdr:from>
    <xdr:to>
      <xdr:col>5</xdr:col>
      <xdr:colOff>723164</xdr:colOff>
      <xdr:row>3</xdr:row>
      <xdr:rowOff>469867</xdr:rowOff>
    </xdr:to>
    <xdr:pic>
      <xdr:nvPicPr>
        <xdr:cNvPr id="7" name="Picture 1">
          <a:extLst>
            <a:ext uri="{FF2B5EF4-FFF2-40B4-BE49-F238E27FC236}">
              <a16:creationId xmlns:a16="http://schemas.microsoft.com/office/drawing/2014/main" id="{146E2846-F15C-E8F1-8303-BFFF1D134267}"/>
            </a:ext>
          </a:extLst>
        </xdr:cNvPr>
        <xdr:cNvPicPr>
          <a:picLocks noChangeAspect="1"/>
        </xdr:cNvPicPr>
      </xdr:nvPicPr>
      <xdr:blipFill>
        <a:blip xmlns:r="http://schemas.openxmlformats.org/officeDocument/2006/relationships" r:embed="rId1"/>
        <a:srcRect t="27577" b="27298"/>
        <a:stretch>
          <a:fillRect/>
        </a:stretch>
      </xdr:blipFill>
      <xdr:spPr>
        <a:xfrm>
          <a:off x="9874588" y="366563"/>
          <a:ext cx="3589996" cy="12123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tt Haworth" id="{C7C529B6-A718-4E06-8020-9E277A40EFAA}" userId="matt.haworth@impactreporting.co.uk" providerId="PeoplePicker"/>
  <person displayName="Catherine Manning" id="{757EE205-6126-4EC5-98D2-0A5A892A0FAA}" userId="S::catherine.manning@impactreporting.co.uk::927d3cc9-65bd-40ee-be00-3e61e90f2af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7" dT="2025-07-30T15:42:12.79" personId="{757EE205-6126-4EC5-98D2-0A5A892A0FAA}" id="{9EE60505-C8FE-48A2-BB7B-DC6520083961}">
    <text>1 = 1 month duration of activity engagement OR expected length outcome will last for</text>
  </threadedComment>
  <threadedComment ref="P8" dT="2025-07-30T15:42:33.75" personId="{757EE205-6126-4EC5-98D2-0A5A892A0FAA}" id="{4736AE38-B846-4021-85B0-9674057385F1}">
    <text>O.25 = approx 1 week duration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D3" dT="2025-05-07T14:16:30.61" personId="{757EE205-6126-4EC5-98D2-0A5A892A0FAA}" id="{987699E9-E7CA-4FCA-B948-DEA87712C486}">
    <text>@Matt Haworth this is the Bronze level table to use to read through into the calculation template to populate the values information and drop downs</text>
    <mentions>
      <mention mentionpersonId="{C7C529B6-A718-4E06-8020-9E277A40EFAA}" mentionId="{F1BE5114-DD4F-4E2D-83C2-2BE5ECC5F500}" startIndex="0" length="13"/>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measure-up.org/how-to-use/" TargetMode="External"/><Relationship Id="rId2" Type="http://schemas.openxmlformats.org/officeDocument/2006/relationships/hyperlink" Target="https://measure-up.org/how-to-use/" TargetMode="External"/><Relationship Id="rId1" Type="http://schemas.openxmlformats.org/officeDocument/2006/relationships/hyperlink" Target="https://measure-up.org/how-to-use/" TargetMode="External"/><Relationship Id="rId6" Type="http://schemas.openxmlformats.org/officeDocument/2006/relationships/drawing" Target="../drawings/drawing1.xml"/><Relationship Id="rId5" Type="http://schemas.openxmlformats.org/officeDocument/2006/relationships/hyperlink" Target="https://measure-up.org/values/" TargetMode="External"/><Relationship Id="rId4" Type="http://schemas.openxmlformats.org/officeDocument/2006/relationships/hyperlink" Target="https://measure-up.org/how-to-use/" TargetMode="Externa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BDD9A-D44C-7547-B2CC-1D027468F9D2}">
  <dimension ref="A1:F48"/>
  <sheetViews>
    <sheetView tabSelected="1" topLeftCell="A20" zoomScale="110" zoomScaleNormal="110" workbookViewId="0">
      <selection activeCell="A6" sqref="A6:XFD6"/>
    </sheetView>
  </sheetViews>
  <sheetFormatPr defaultColWidth="11.26953125" defaultRowHeight="14.5" x14ac:dyDescent="0.35"/>
  <cols>
    <col min="1" max="1" width="132.81640625" style="37" customWidth="1"/>
  </cols>
  <sheetData>
    <row r="1" spans="1:6" ht="53.9" customHeight="1" x14ac:dyDescent="0.35">
      <c r="A1" s="80" t="s">
        <v>0</v>
      </c>
      <c r="B1" s="46"/>
      <c r="C1" s="46"/>
      <c r="D1" s="46"/>
      <c r="E1" s="46"/>
      <c r="F1" s="46"/>
    </row>
    <row r="2" spans="1:6" ht="7.5" customHeight="1" x14ac:dyDescent="0.35">
      <c r="A2" s="81"/>
      <c r="B2" s="46"/>
      <c r="C2" s="46"/>
      <c r="D2" s="46"/>
      <c r="E2" s="46"/>
      <c r="F2" s="46"/>
    </row>
    <row r="3" spans="1:6" ht="26" x14ac:dyDescent="0.6">
      <c r="A3" s="77" t="s">
        <v>1</v>
      </c>
      <c r="B3" s="46"/>
      <c r="C3" s="46"/>
      <c r="D3" s="46"/>
      <c r="E3" s="46"/>
      <c r="F3" s="46"/>
    </row>
    <row r="4" spans="1:6" ht="84.75" customHeight="1" x14ac:dyDescent="0.35">
      <c r="A4" s="48" t="s">
        <v>2</v>
      </c>
      <c r="B4" s="47"/>
      <c r="C4" s="47"/>
      <c r="D4" s="47"/>
      <c r="E4" s="47"/>
      <c r="F4" s="47"/>
    </row>
    <row r="5" spans="1:6" ht="18" customHeight="1" x14ac:dyDescent="0.35">
      <c r="A5" s="49"/>
      <c r="B5" s="23"/>
      <c r="C5" s="23"/>
      <c r="D5" s="23"/>
      <c r="E5" s="23"/>
      <c r="F5" s="23"/>
    </row>
    <row r="6" spans="1:6" ht="46.5" customHeight="1" x14ac:dyDescent="0.35">
      <c r="A6" s="50" t="s">
        <v>297</v>
      </c>
      <c r="B6" s="23"/>
      <c r="C6" s="23"/>
      <c r="D6" s="23"/>
      <c r="E6" s="23"/>
      <c r="F6" s="23"/>
    </row>
    <row r="7" spans="1:6" x14ac:dyDescent="0.35">
      <c r="A7" s="51" t="s">
        <v>3</v>
      </c>
      <c r="B7" s="23"/>
      <c r="C7" s="23"/>
      <c r="D7" s="23"/>
      <c r="E7" s="23"/>
      <c r="F7" s="23"/>
    </row>
    <row r="8" spans="1:6" x14ac:dyDescent="0.35">
      <c r="A8" s="52" t="s">
        <v>4</v>
      </c>
      <c r="B8" s="23"/>
      <c r="C8" s="23"/>
      <c r="D8" s="23"/>
      <c r="E8" s="23"/>
      <c r="F8" s="23"/>
    </row>
    <row r="9" spans="1:6" x14ac:dyDescent="0.35">
      <c r="A9" s="52" t="s">
        <v>5</v>
      </c>
      <c r="B9" s="23"/>
      <c r="C9" s="23"/>
      <c r="D9" s="23"/>
      <c r="E9" s="23"/>
      <c r="F9" s="23"/>
    </row>
    <row r="10" spans="1:6" x14ac:dyDescent="0.35">
      <c r="A10" s="52" t="s">
        <v>6</v>
      </c>
      <c r="B10" s="23"/>
      <c r="C10" s="23"/>
      <c r="D10" s="23"/>
      <c r="E10" s="23"/>
      <c r="F10" s="23"/>
    </row>
    <row r="11" spans="1:6" x14ac:dyDescent="0.35">
      <c r="A11" s="52" t="s">
        <v>7</v>
      </c>
      <c r="B11" s="23"/>
      <c r="C11" s="23"/>
      <c r="D11" s="23"/>
      <c r="E11" s="23"/>
      <c r="F11" s="23"/>
    </row>
    <row r="12" spans="1:6" ht="58" x14ac:dyDescent="0.35">
      <c r="A12" s="78" t="s">
        <v>296</v>
      </c>
      <c r="B12" s="23"/>
      <c r="C12" s="23"/>
      <c r="D12" s="23"/>
      <c r="E12" s="23"/>
      <c r="F12" s="23"/>
    </row>
    <row r="13" spans="1:6" ht="24.75" customHeight="1" x14ac:dyDescent="0.35">
      <c r="A13" s="23"/>
      <c r="B13" s="23"/>
      <c r="C13" s="23"/>
      <c r="D13" s="23"/>
      <c r="E13" s="23"/>
      <c r="F13" s="23"/>
    </row>
    <row r="14" spans="1:6" ht="21" x14ac:dyDescent="0.35">
      <c r="A14" s="75" t="s">
        <v>8</v>
      </c>
      <c r="B14" s="18"/>
    </row>
    <row r="15" spans="1:6" ht="58" x14ac:dyDescent="0.35">
      <c r="A15" s="85" t="s">
        <v>9</v>
      </c>
    </row>
    <row r="16" spans="1:6" ht="43.5" x14ac:dyDescent="0.35">
      <c r="A16" s="53" t="s">
        <v>10</v>
      </c>
    </row>
    <row r="17" spans="1:3" ht="58" x14ac:dyDescent="0.35">
      <c r="A17" s="84" t="s">
        <v>11</v>
      </c>
    </row>
    <row r="18" spans="1:3" ht="15.75" customHeight="1" x14ac:dyDescent="0.35">
      <c r="A18" s="76" t="s">
        <v>12</v>
      </c>
      <c r="B18" s="23"/>
      <c r="C18" s="23"/>
    </row>
    <row r="19" spans="1:3" x14ac:dyDescent="0.35">
      <c r="A19" s="55" t="s">
        <v>13</v>
      </c>
    </row>
    <row r="20" spans="1:3" ht="29" x14ac:dyDescent="0.35">
      <c r="A20" s="56" t="s">
        <v>14</v>
      </c>
    </row>
    <row r="21" spans="1:3" ht="29" x14ac:dyDescent="0.35">
      <c r="A21" s="86" t="s">
        <v>15</v>
      </c>
    </row>
    <row r="22" spans="1:3" x14ac:dyDescent="0.35">
      <c r="A22" s="86"/>
    </row>
    <row r="23" spans="1:3" x14ac:dyDescent="0.35">
      <c r="A23" s="54" t="s">
        <v>16</v>
      </c>
    </row>
    <row r="24" spans="1:3" x14ac:dyDescent="0.35">
      <c r="A24" s="54" t="s">
        <v>17</v>
      </c>
    </row>
    <row r="25" spans="1:3" x14ac:dyDescent="0.35">
      <c r="A25" s="56"/>
    </row>
    <row r="26" spans="1:3" x14ac:dyDescent="0.35">
      <c r="A26" s="51" t="s">
        <v>18</v>
      </c>
    </row>
    <row r="27" spans="1:3" ht="29" x14ac:dyDescent="0.35">
      <c r="A27" s="58" t="s">
        <v>19</v>
      </c>
    </row>
    <row r="28" spans="1:3" ht="29" x14ac:dyDescent="0.35">
      <c r="A28" s="57" t="s">
        <v>20</v>
      </c>
    </row>
    <row r="29" spans="1:3" x14ac:dyDescent="0.35">
      <c r="A29" s="58" t="s">
        <v>21</v>
      </c>
    </row>
    <row r="30" spans="1:3" x14ac:dyDescent="0.35">
      <c r="A30" s="57" t="s">
        <v>22</v>
      </c>
    </row>
    <row r="31" spans="1:3" ht="21" x14ac:dyDescent="0.35">
      <c r="A31" s="97" t="s">
        <v>23</v>
      </c>
    </row>
    <row r="32" spans="1:3" x14ac:dyDescent="0.35">
      <c r="A32" s="54" t="s">
        <v>24</v>
      </c>
    </row>
    <row r="33" spans="1:1" x14ac:dyDescent="0.35">
      <c r="A33" s="54" t="s">
        <v>25</v>
      </c>
    </row>
    <row r="34" spans="1:1" ht="29" x14ac:dyDescent="0.35">
      <c r="A34" s="54" t="s">
        <v>295</v>
      </c>
    </row>
    <row r="35" spans="1:1" x14ac:dyDescent="0.35">
      <c r="A35" s="56"/>
    </row>
    <row r="37" spans="1:1" ht="21" x14ac:dyDescent="0.35">
      <c r="A37" s="45" t="s">
        <v>288</v>
      </c>
    </row>
    <row r="38" spans="1:1" ht="16.399999999999999" customHeight="1" x14ac:dyDescent="0.35">
      <c r="A38" s="134" t="s">
        <v>26</v>
      </c>
    </row>
    <row r="39" spans="1:1" x14ac:dyDescent="0.35">
      <c r="A39" s="135"/>
    </row>
    <row r="40" spans="1:1" x14ac:dyDescent="0.35">
      <c r="A40" s="135"/>
    </row>
    <row r="41" spans="1:1" x14ac:dyDescent="0.35">
      <c r="A41" s="49"/>
    </row>
    <row r="42" spans="1:1" ht="29" x14ac:dyDescent="0.35">
      <c r="A42" s="54" t="s">
        <v>27</v>
      </c>
    </row>
    <row r="46" spans="1:1" x14ac:dyDescent="0.35">
      <c r="A46" s="79" t="s">
        <v>289</v>
      </c>
    </row>
    <row r="48" spans="1:1" x14ac:dyDescent="0.35">
      <c r="A48" s="44"/>
    </row>
  </sheetData>
  <mergeCells count="1">
    <mergeCell ref="A38:A40"/>
  </mergeCells>
  <hyperlinks>
    <hyperlink ref="A8" r:id="rId1" location="bronze" display="https://measure-up.org/how-to-use/ - bronze" xr:uid="{09DCA4AE-572E-4045-97AE-DDBC3F3599D6}"/>
    <hyperlink ref="A9" r:id="rId2" location="silver" display="https://measure-up.org/how-to-use/ - silver" xr:uid="{E7C440F2-3A58-034F-8723-AABE3186D698}"/>
    <hyperlink ref="A10" r:id="rId3" location="gold" display="https://measure-up.org/how-to-use/ - gold" xr:uid="{B77E9997-3176-884F-A442-A00C9AAADE4A}"/>
    <hyperlink ref="A11" r:id="rId4" location="goldplus" display="https://measure-up.org/how-to-use/ - goldplus" xr:uid="{757F4D7A-8F61-5D4D-B495-0699002C7576}"/>
    <hyperlink ref="A19" r:id="rId5" xr:uid="{46BA54AD-10EB-41AB-877C-6CEE337C008A}"/>
  </hyperlinks>
  <pageMargins left="0.7" right="0.7" top="0.75" bottom="0.75" header="0.3" footer="0.3"/>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K26"/>
  <sheetViews>
    <sheetView topLeftCell="A5" zoomScale="86" zoomScaleNormal="120" workbookViewId="0">
      <selection activeCell="A8" sqref="A8"/>
    </sheetView>
  </sheetViews>
  <sheetFormatPr defaultColWidth="8.81640625" defaultRowHeight="14.5" x14ac:dyDescent="0.35"/>
  <cols>
    <col min="1" max="1" width="28.1796875" customWidth="1"/>
    <col min="2" max="2" width="27.1796875" bestFit="1" customWidth="1"/>
    <col min="3" max="3" width="28.7265625" bestFit="1" customWidth="1"/>
    <col min="4" max="4" width="29.81640625" customWidth="1"/>
    <col min="5" max="5" width="16.26953125" customWidth="1"/>
    <col min="6" max="6" width="35.81640625" customWidth="1"/>
    <col min="7" max="7" width="24.7265625" customWidth="1"/>
    <col min="8" max="8" width="13.7265625" customWidth="1"/>
    <col min="9" max="11" width="15" customWidth="1"/>
    <col min="12" max="13" width="14.1796875" customWidth="1"/>
    <col min="14" max="14" width="28.1796875" customWidth="1"/>
    <col min="15" max="15" width="17.26953125" customWidth="1"/>
    <col min="16" max="16" width="19.26953125" customWidth="1"/>
    <col min="17" max="17" width="14" customWidth="1"/>
    <col min="18" max="18" width="25.1796875" customWidth="1"/>
    <col min="19" max="19" width="20.1796875" customWidth="1"/>
    <col min="20" max="20" width="22.81640625" customWidth="1"/>
    <col min="21" max="21" width="14.7265625" customWidth="1"/>
    <col min="22" max="22" width="18.26953125" customWidth="1"/>
    <col min="23" max="23" width="19" customWidth="1"/>
    <col min="24" max="24" width="18.7265625" customWidth="1"/>
    <col min="25" max="25" width="17.453125" customWidth="1"/>
    <col min="26" max="26" width="20.7265625" customWidth="1"/>
    <col min="28" max="28" width="31" customWidth="1"/>
  </cols>
  <sheetData>
    <row r="1" spans="1:63" s="16" customFormat="1" ht="31" x14ac:dyDescent="0.6">
      <c r="A1" s="7" t="s">
        <v>28</v>
      </c>
      <c r="B1" s="8"/>
      <c r="C1" s="8"/>
      <c r="D1" s="8"/>
      <c r="E1" s="8"/>
      <c r="F1" s="8"/>
      <c r="G1" s="8"/>
      <c r="H1" s="8"/>
      <c r="I1" s="8"/>
      <c r="J1" s="8"/>
      <c r="K1" s="8"/>
      <c r="L1" s="8"/>
      <c r="M1" s="8"/>
      <c r="N1" s="8"/>
      <c r="O1" s="9"/>
      <c r="P1" s="9"/>
      <c r="Q1" s="9"/>
      <c r="R1" s="9"/>
      <c r="S1" s="9"/>
      <c r="T1" s="10"/>
      <c r="U1" s="10"/>
      <c r="V1" s="10"/>
      <c r="W1" s="10"/>
      <c r="X1" s="10"/>
      <c r="Y1" s="11"/>
      <c r="Z1" s="9"/>
    </row>
    <row r="2" spans="1:63" s="17" customFormat="1" ht="65.25" customHeight="1" x14ac:dyDescent="0.5">
      <c r="A2" s="41" t="s">
        <v>29</v>
      </c>
      <c r="B2" s="41"/>
      <c r="C2" s="41"/>
      <c r="D2" s="12"/>
      <c r="E2" s="12"/>
      <c r="F2" s="13"/>
      <c r="G2" s="22"/>
      <c r="H2" s="22"/>
      <c r="I2" s="22"/>
      <c r="J2" s="22"/>
      <c r="K2" s="22"/>
      <c r="L2" s="22"/>
      <c r="M2" s="22"/>
      <c r="N2" s="22"/>
      <c r="O2" s="10"/>
      <c r="P2" s="10"/>
      <c r="Q2" s="10"/>
      <c r="R2" s="10"/>
      <c r="S2" s="10"/>
      <c r="T2" s="10"/>
      <c r="U2" s="10"/>
      <c r="V2" s="10"/>
      <c r="W2" s="10"/>
      <c r="X2" s="10"/>
      <c r="Y2" s="14"/>
      <c r="Z2" s="10"/>
      <c r="AA2"/>
      <c r="AB2"/>
      <c r="AC2"/>
      <c r="AD2"/>
      <c r="AE2"/>
      <c r="AF2"/>
      <c r="AG2"/>
      <c r="AH2"/>
      <c r="AI2"/>
      <c r="AJ2"/>
      <c r="AK2"/>
      <c r="AL2"/>
      <c r="AM2"/>
      <c r="AN2"/>
      <c r="AO2"/>
      <c r="AP2"/>
    </row>
    <row r="3" spans="1:63" s="1" customFormat="1" ht="15" customHeight="1" x14ac:dyDescent="0.35">
      <c r="A3" s="104" t="s">
        <v>30</v>
      </c>
      <c r="B3" s="105"/>
      <c r="C3" s="106"/>
      <c r="D3" s="131" t="s">
        <v>31</v>
      </c>
      <c r="E3" s="132"/>
      <c r="F3" s="132"/>
      <c r="G3" s="132"/>
      <c r="H3" s="132"/>
      <c r="I3" s="132"/>
      <c r="J3" s="132"/>
      <c r="K3" s="132"/>
      <c r="L3" s="132"/>
      <c r="M3" s="133"/>
      <c r="N3" s="116" t="s">
        <v>32</v>
      </c>
      <c r="O3" s="117"/>
      <c r="P3" s="117"/>
      <c r="Q3" s="117"/>
      <c r="R3" s="110" t="s">
        <v>33</v>
      </c>
      <c r="S3" s="110"/>
      <c r="T3" s="110"/>
      <c r="U3" s="110"/>
      <c r="V3" s="110"/>
      <c r="W3" s="110"/>
      <c r="X3" s="110"/>
      <c r="Y3" s="110"/>
      <c r="Z3" s="110"/>
      <c r="AA3"/>
      <c r="AB3"/>
      <c r="AC3"/>
      <c r="AD3"/>
      <c r="AE3"/>
      <c r="AF3"/>
      <c r="AG3"/>
      <c r="AH3"/>
      <c r="AI3"/>
      <c r="AJ3"/>
      <c r="AK3"/>
      <c r="AL3"/>
      <c r="AM3"/>
      <c r="AN3"/>
      <c r="AO3"/>
      <c r="AP3"/>
      <c r="AQ3" s="2"/>
      <c r="AR3" s="2"/>
      <c r="AS3" s="2"/>
      <c r="AT3" s="2"/>
      <c r="AU3" s="2"/>
      <c r="AV3" s="2"/>
      <c r="AW3" s="2"/>
      <c r="AX3" s="2"/>
      <c r="AY3" s="2"/>
      <c r="AZ3" s="2"/>
      <c r="BA3" s="2"/>
      <c r="BB3" s="2"/>
      <c r="BC3" s="2"/>
      <c r="BD3" s="2"/>
      <c r="BE3" s="2"/>
      <c r="BF3" s="2"/>
      <c r="BG3" s="2"/>
      <c r="BH3" s="2"/>
      <c r="BI3" s="2"/>
      <c r="BJ3" s="2"/>
      <c r="BK3" s="2"/>
    </row>
    <row r="4" spans="1:63" s="3" customFormat="1" ht="49.4" customHeight="1" x14ac:dyDescent="0.35">
      <c r="A4" s="107" t="s">
        <v>34</v>
      </c>
      <c r="B4" s="108"/>
      <c r="C4" s="109"/>
      <c r="D4" s="128" t="s">
        <v>35</v>
      </c>
      <c r="E4" s="129"/>
      <c r="F4" s="129"/>
      <c r="G4" s="129"/>
      <c r="H4" s="129"/>
      <c r="I4" s="129"/>
      <c r="J4" s="129"/>
      <c r="K4" s="129"/>
      <c r="L4" s="129"/>
      <c r="M4" s="130"/>
      <c r="N4" s="118" t="s">
        <v>36</v>
      </c>
      <c r="O4" s="119"/>
      <c r="P4" s="119"/>
      <c r="Q4" s="120"/>
      <c r="R4" s="111" t="s">
        <v>37</v>
      </c>
      <c r="S4" s="112"/>
      <c r="T4" s="112"/>
      <c r="U4" s="112"/>
      <c r="V4" s="112"/>
      <c r="W4" s="112"/>
      <c r="X4" s="112"/>
      <c r="Y4" s="112"/>
      <c r="Z4" s="112"/>
      <c r="AA4"/>
      <c r="AB4"/>
      <c r="AC4"/>
      <c r="AD4"/>
      <c r="AE4"/>
      <c r="AF4"/>
      <c r="AG4"/>
      <c r="AH4"/>
      <c r="AI4"/>
      <c r="AJ4"/>
      <c r="AK4" s="4"/>
      <c r="AL4" s="4"/>
      <c r="AM4" s="4"/>
      <c r="AN4" s="4"/>
      <c r="AO4" s="4"/>
      <c r="AP4" s="4"/>
      <c r="AQ4" s="4"/>
      <c r="AR4" s="4"/>
      <c r="AS4" s="4"/>
      <c r="AT4" s="4"/>
      <c r="AU4" s="4"/>
      <c r="AV4" s="4"/>
      <c r="AW4" s="4"/>
      <c r="AX4" s="4"/>
      <c r="AY4" s="4"/>
      <c r="AZ4" s="4"/>
      <c r="BA4" s="4"/>
      <c r="BB4" s="4"/>
      <c r="BC4" s="4"/>
      <c r="BD4" s="4"/>
      <c r="BE4" s="4"/>
    </row>
    <row r="5" spans="1:63" s="15" customFormat="1" ht="54" customHeight="1" x14ac:dyDescent="0.35">
      <c r="A5" s="87" t="s">
        <v>38</v>
      </c>
      <c r="B5" s="82" t="s">
        <v>39</v>
      </c>
      <c r="C5" s="82" t="s">
        <v>40</v>
      </c>
      <c r="D5" s="121" t="s">
        <v>13</v>
      </c>
      <c r="E5" s="122"/>
      <c r="F5" s="92" t="s">
        <v>41</v>
      </c>
      <c r="G5" s="121" t="s">
        <v>42</v>
      </c>
      <c r="H5" s="127"/>
      <c r="I5" s="127"/>
      <c r="J5" s="127"/>
      <c r="K5" s="127"/>
      <c r="L5" s="127"/>
      <c r="M5" s="122"/>
      <c r="N5" s="88" t="s">
        <v>43</v>
      </c>
      <c r="O5" s="88" t="s">
        <v>44</v>
      </c>
      <c r="P5" s="123" t="s">
        <v>45</v>
      </c>
      <c r="Q5" s="124"/>
      <c r="R5" s="113" t="s">
        <v>46</v>
      </c>
      <c r="S5" s="114"/>
      <c r="T5" s="114"/>
      <c r="U5" s="114"/>
      <c r="V5" s="115"/>
      <c r="W5" s="125" t="s">
        <v>47</v>
      </c>
      <c r="X5" s="126"/>
      <c r="Y5" s="126"/>
      <c r="Z5" s="126"/>
      <c r="AA5"/>
      <c r="AB5"/>
      <c r="AC5"/>
      <c r="AD5"/>
      <c r="AE5"/>
      <c r="AF5"/>
      <c r="AG5"/>
      <c r="AH5"/>
      <c r="AI5"/>
      <c r="AJ5"/>
      <c r="AK5" s="89"/>
      <c r="AL5" s="89"/>
      <c r="AM5" s="89"/>
      <c r="AN5" s="89"/>
      <c r="AO5" s="89"/>
      <c r="AP5" s="89"/>
      <c r="AQ5" s="89"/>
      <c r="AR5" s="89"/>
      <c r="AS5" s="89"/>
      <c r="AT5" s="89"/>
      <c r="AU5" s="89"/>
      <c r="AV5" s="89"/>
      <c r="AW5" s="89"/>
      <c r="AX5" s="89"/>
      <c r="AY5" s="89"/>
      <c r="AZ5" s="89"/>
      <c r="BA5" s="89"/>
      <c r="BB5" s="89"/>
      <c r="BC5" s="89"/>
      <c r="BD5" s="89"/>
      <c r="BE5" s="89"/>
      <c r="BF5" s="98"/>
      <c r="BG5" s="98"/>
      <c r="BH5" s="98"/>
      <c r="BI5" s="98"/>
      <c r="BJ5" s="98"/>
      <c r="BK5" s="98"/>
    </row>
    <row r="6" spans="1:63" s="6" customFormat="1" ht="126" customHeight="1" x14ac:dyDescent="0.35">
      <c r="A6" s="19" t="s">
        <v>48</v>
      </c>
      <c r="B6" s="83" t="s">
        <v>49</v>
      </c>
      <c r="C6" s="83" t="s">
        <v>50</v>
      </c>
      <c r="D6" s="20" t="s">
        <v>51</v>
      </c>
      <c r="E6" s="20" t="s">
        <v>52</v>
      </c>
      <c r="F6" s="92" t="s">
        <v>53</v>
      </c>
      <c r="G6" s="92" t="s">
        <v>54</v>
      </c>
      <c r="H6" s="92" t="s">
        <v>55</v>
      </c>
      <c r="I6" s="92" t="s">
        <v>56</v>
      </c>
      <c r="J6" s="92" t="s">
        <v>57</v>
      </c>
      <c r="K6" s="92" t="s">
        <v>58</v>
      </c>
      <c r="L6" s="92" t="s">
        <v>59</v>
      </c>
      <c r="M6" s="92" t="s">
        <v>60</v>
      </c>
      <c r="N6" s="42" t="s">
        <v>61</v>
      </c>
      <c r="O6" s="21" t="s">
        <v>62</v>
      </c>
      <c r="P6" s="21" t="s">
        <v>63</v>
      </c>
      <c r="Q6" s="38" t="s">
        <v>64</v>
      </c>
      <c r="R6" s="39" t="s">
        <v>65</v>
      </c>
      <c r="S6" s="39" t="s">
        <v>66</v>
      </c>
      <c r="T6" s="39" t="s">
        <v>67</v>
      </c>
      <c r="U6" s="39" t="s">
        <v>68</v>
      </c>
      <c r="V6" s="39" t="s">
        <v>69</v>
      </c>
      <c r="W6" s="39" t="s">
        <v>70</v>
      </c>
      <c r="X6" s="39" t="s">
        <v>71</v>
      </c>
      <c r="Y6" s="93" t="s">
        <v>72</v>
      </c>
      <c r="Z6" s="95" t="s">
        <v>73</v>
      </c>
      <c r="AA6"/>
      <c r="AB6"/>
      <c r="AC6"/>
      <c r="AD6"/>
      <c r="AE6"/>
      <c r="AF6"/>
      <c r="AG6"/>
      <c r="AH6"/>
      <c r="AI6" s="5"/>
      <c r="AJ6" s="5"/>
      <c r="AK6" s="5"/>
      <c r="AL6" s="5"/>
      <c r="AM6" s="5"/>
      <c r="AN6" s="5"/>
      <c r="AO6" s="5"/>
      <c r="AP6" s="5"/>
      <c r="AQ6" s="5"/>
      <c r="AR6" s="5"/>
      <c r="AS6" s="5"/>
      <c r="AT6" s="5"/>
      <c r="AU6" s="5"/>
      <c r="AV6" s="5"/>
      <c r="AW6" s="5"/>
      <c r="AX6" s="5"/>
      <c r="AY6" s="5"/>
      <c r="AZ6" s="5"/>
      <c r="BA6" s="5"/>
      <c r="BB6" s="5"/>
      <c r="BC6" s="5"/>
    </row>
    <row r="7" spans="1:63" ht="43.5" x14ac:dyDescent="0.35">
      <c r="A7" s="65" t="s">
        <v>293</v>
      </c>
      <c r="B7" s="74" t="s">
        <v>74</v>
      </c>
      <c r="C7" s="74" t="s">
        <v>75</v>
      </c>
      <c r="D7" s="67" t="s">
        <v>76</v>
      </c>
      <c r="E7" s="62" t="str">
        <f>_xlfn.XLOOKUP(D7, 'Value list (DO NOT EDIT)'!A:A, 'Value list (DO NOT EDIT)'!B:B, "Not Found")</f>
        <v>Activity</v>
      </c>
      <c r="F7" s="62" t="str">
        <f>_xlfn.XLOOKUP(D7, 'Value list (DO NOT EDIT)'!A:A, 'Value list (DO NOT EDIT)'!C:C, "Not Found")</f>
        <v>per person volunteering regularly over a year</v>
      </c>
      <c r="G7" s="63" t="str">
        <f>_xlfn.XLOOKUP(D7, 'Value list (DO NOT EDIT)'!A:A, 'Value list (DO NOT EDIT)'!D:D, "Not Found")</f>
        <v>Economic and Wellbeing</v>
      </c>
      <c r="H7" s="64">
        <f>_xlfn.XLOOKUP(D7, 'Value list (DO NOT EDIT)'!A:A, 'Value list (DO NOT EDIT)'!E:E, "Not Found")</f>
        <v>0</v>
      </c>
      <c r="I7" s="64">
        <f>_xlfn.XLOOKUP(D7, 'Value list (DO NOT EDIT)'!A:A, 'Value list (DO NOT EDIT)'!F:F, "Not Found")</f>
        <v>1800</v>
      </c>
      <c r="J7" s="64">
        <f>_xlfn.XLOOKUP(D7, 'Value list (DO NOT EDIT)'!A:A, 'Value list (DO NOT EDIT)'!G:G, "Not Found")</f>
        <v>1600</v>
      </c>
      <c r="K7" s="64">
        <f>_xlfn.XLOOKUP(D7, 'Value list (DO NOT EDIT)'!A:A, 'Value list (DO NOT EDIT)'!H:H, "Not Found")</f>
        <v>0</v>
      </c>
      <c r="L7" s="99">
        <f>_xlfn.XLOOKUP(D7, 'Value list (DO NOT EDIT)'!A:A, 'Value list (DO NOT EDIT)'!I:I, "Not Found")</f>
        <v>3400</v>
      </c>
      <c r="M7" s="103">
        <f>_xlfn.XLOOKUP(D7, 'Value list (DO NOT EDIT)'!A:A, 'Value list (DO NOT EDIT)'!K:K, "Not Found")</f>
        <v>2023</v>
      </c>
      <c r="N7" s="100" t="s">
        <v>77</v>
      </c>
      <c r="O7" s="66">
        <v>10</v>
      </c>
      <c r="P7" s="66">
        <v>2</v>
      </c>
      <c r="Q7" s="61">
        <f>P7/12</f>
        <v>0.16666666666666666</v>
      </c>
      <c r="R7" s="65" t="s">
        <v>78</v>
      </c>
      <c r="S7" s="68" t="s">
        <v>79</v>
      </c>
      <c r="T7" s="68" t="s">
        <v>79</v>
      </c>
      <c r="U7" s="96" t="str" cm="1">
        <f t="array" ref="U7">_xlfn.IFS($T7="No Deadweight", "0",$T7="Low","0.25",$T7="Medium","0.5",$T7="High","0.75")</f>
        <v>0.25</v>
      </c>
      <c r="V7" s="59">
        <f t="shared" ref="V7:V20" si="0">(L7*Q7)*(1-U7)</f>
        <v>425</v>
      </c>
      <c r="W7" s="69" t="s">
        <v>80</v>
      </c>
      <c r="X7" s="59" cm="1">
        <f t="array" ref="X7">_xlfn.IFS( $W7="Fiscal", (O7*H7*Q7)*(1-U7), $W7="Economic", (O7*I7*Q7)*(1-U7),  $W7="Wellbeing", (O7*J7*Q7)*(1-U7), $W7="Environmental", (O7*K7*Q7)*(1-U7))</f>
        <v>2250</v>
      </c>
      <c r="Y7" s="60">
        <f t="shared" ref="Y7:Y20" si="1">(O7*L7*Q7)*(1-U7)</f>
        <v>4250</v>
      </c>
      <c r="Z7" s="94">
        <f t="shared" ref="Z7:Z20" si="2">(O7*J7*Q7)*(1-U7)/15300</f>
        <v>0.13071895424836602</v>
      </c>
    </row>
    <row r="8" spans="1:63" ht="58" x14ac:dyDescent="0.35">
      <c r="A8" s="66" t="s">
        <v>294</v>
      </c>
      <c r="B8" s="74" t="s">
        <v>81</v>
      </c>
      <c r="C8" s="65" t="s">
        <v>82</v>
      </c>
      <c r="D8" s="67" t="s">
        <v>83</v>
      </c>
      <c r="E8" s="62" t="str">
        <f>_xlfn.XLOOKUP(D8, 'Value list (DO NOT EDIT)'!A:A, 'Value list (DO NOT EDIT)'!B:B, "Not Found")</f>
        <v>Activity</v>
      </c>
      <c r="F8" s="62" t="str">
        <f>_xlfn.XLOOKUP(D8, 'Value list (DO NOT EDIT)'!A:A, 'Value list (DO NOT EDIT)'!C:C, "Not Found")</f>
        <v>per person over a year</v>
      </c>
      <c r="G8" s="63" t="str">
        <f>_xlfn.XLOOKUP(D8, 'Value list (DO NOT EDIT)'!A:A, 'Value list (DO NOT EDIT)'!D:D, "Not Found")</f>
        <v>Economic and Wellbeing</v>
      </c>
      <c r="H8" s="64">
        <f>_xlfn.XLOOKUP(D8, 'Value list (DO NOT EDIT)'!A:A, 'Value list (DO NOT EDIT)'!E:E, "Not Found")</f>
        <v>0</v>
      </c>
      <c r="I8" s="64">
        <f>_xlfn.XLOOKUP(D8, 'Value list (DO NOT EDIT)'!A:A, 'Value list (DO NOT EDIT)'!F:F, "Not Found")</f>
        <v>23300</v>
      </c>
      <c r="J8" s="64">
        <f>_xlfn.XLOOKUP(D8, 'Value list (DO NOT EDIT)'!A:A, 'Value list (DO NOT EDIT)'!G:G, "Not Found")</f>
        <v>9400</v>
      </c>
      <c r="K8" s="64">
        <f>_xlfn.XLOOKUP(D8, 'Value list (DO NOT EDIT)'!A:A, 'Value list (DO NOT EDIT)'!H:H, "Not Found")</f>
        <v>0</v>
      </c>
      <c r="L8" s="99">
        <f>_xlfn.XLOOKUP(D8, 'Value list (DO NOT EDIT)'!A:A, 'Value list (DO NOT EDIT)'!I:I, "Not Found")</f>
        <v>32700</v>
      </c>
      <c r="M8" s="103">
        <f>_xlfn.XLOOKUP(D8, 'Value list (DO NOT EDIT)'!A:A, 'Value list (DO NOT EDIT)'!K:K, "Not Found")</f>
        <v>2023</v>
      </c>
      <c r="N8" s="101" t="s">
        <v>84</v>
      </c>
      <c r="O8" s="66">
        <v>10</v>
      </c>
      <c r="P8" s="66">
        <v>0.25</v>
      </c>
      <c r="Q8" s="61">
        <f t="shared" ref="Q8:Q20" si="3">P8/12</f>
        <v>2.0833333333333332E-2</v>
      </c>
      <c r="R8" s="65"/>
      <c r="S8" s="68" t="s">
        <v>85</v>
      </c>
      <c r="T8" s="68" t="s">
        <v>85</v>
      </c>
      <c r="U8" s="96" t="str" cm="1">
        <f t="array" ref="U8">_xlfn.IFS($T8="No Deadweight", "0",$T8="Low","0.25",$T8="Medium","0.5",$T8="High","0.75")</f>
        <v>0.5</v>
      </c>
      <c r="V8" s="59">
        <f t="shared" si="0"/>
        <v>340.625</v>
      </c>
      <c r="W8" s="69" t="s">
        <v>86</v>
      </c>
      <c r="X8" s="59" cm="1">
        <f t="array" ref="X8">_xlfn.IFS( $W8="Fiscal", (O8*H8*Q8)*(1-U8), $W8="Economic", (O8*I8*Q8)*(1-U8),  $W8="Wellbeing", (O8*J8*Q8)*(1-U8), $W8="Environmental", (O8*K8*Q8)*(1-U8))</f>
        <v>979.16666666666663</v>
      </c>
      <c r="Y8" s="60">
        <f t="shared" si="1"/>
        <v>3406.25</v>
      </c>
      <c r="Z8" s="61">
        <f t="shared" si="2"/>
        <v>6.3997821350762527E-2</v>
      </c>
    </row>
    <row r="9" spans="1:63" x14ac:dyDescent="0.35">
      <c r="A9" s="66"/>
      <c r="B9" s="66"/>
      <c r="C9" s="66"/>
      <c r="D9" s="67"/>
      <c r="E9" s="62">
        <f>_xlfn.XLOOKUP(D9, 'Value list (DO NOT EDIT)'!A:A, 'Value list (DO NOT EDIT)'!B:B, "Not Found")</f>
        <v>0</v>
      </c>
      <c r="F9" s="62">
        <f>_xlfn.XLOOKUP(D9, 'Value list (DO NOT EDIT)'!A:A, 'Value list (DO NOT EDIT)'!C:C, "Not Found")</f>
        <v>0</v>
      </c>
      <c r="G9" s="63">
        <f>_xlfn.XLOOKUP(D9, 'Value list (DO NOT EDIT)'!A:A, 'Value list (DO NOT EDIT)'!D:D, "Not Found")</f>
        <v>0</v>
      </c>
      <c r="H9" s="64">
        <f>_xlfn.XLOOKUP(D9, 'Value list (DO NOT EDIT)'!A:A, 'Value list (DO NOT EDIT)'!E:E, "Not Found")</f>
        <v>0</v>
      </c>
      <c r="I9" s="64">
        <f>_xlfn.XLOOKUP(D9, 'Value list (DO NOT EDIT)'!A:A, 'Value list (DO NOT EDIT)'!F:F, "Not Found")</f>
        <v>0</v>
      </c>
      <c r="J9" s="64">
        <f>_xlfn.XLOOKUP(D9, 'Value list (DO NOT EDIT)'!A:A, 'Value list (DO NOT EDIT)'!G:G, "Not Found")</f>
        <v>0</v>
      </c>
      <c r="K9" s="64">
        <f>_xlfn.XLOOKUP(D9, 'Value list (DO NOT EDIT)'!A:A, 'Value list (DO NOT EDIT)'!H:H, "Not Found")</f>
        <v>0</v>
      </c>
      <c r="L9" s="99">
        <f>_xlfn.XLOOKUP(D9, 'Value list (DO NOT EDIT)'!A:A, 'Value list (DO NOT EDIT)'!I:I, "Not Found")</f>
        <v>0</v>
      </c>
      <c r="M9" s="103">
        <f>_xlfn.XLOOKUP(D9, 'Value list (DO NOT EDIT)'!A:A, 'Value list (DO NOT EDIT)'!K:K, "Not Found")</f>
        <v>0</v>
      </c>
      <c r="N9" s="102"/>
      <c r="O9" s="66"/>
      <c r="P9" s="66"/>
      <c r="Q9" s="61">
        <f t="shared" si="3"/>
        <v>0</v>
      </c>
      <c r="R9" s="65"/>
      <c r="S9" s="68"/>
      <c r="T9" s="68" t="s">
        <v>85</v>
      </c>
      <c r="U9" s="96" t="str" cm="1">
        <f t="array" ref="U9">_xlfn.IFS($T9="No Deadweight", "0",$T9="Low","0.25",$T9="Medium","0.5",$T9="High","0.75")</f>
        <v>0.5</v>
      </c>
      <c r="V9" s="59">
        <f t="shared" si="0"/>
        <v>0</v>
      </c>
      <c r="W9" s="69" t="s">
        <v>80</v>
      </c>
      <c r="X9" s="59" cm="1">
        <f t="array" ref="X9">_xlfn.IFS( $W9="Fiscal", (O9*H9*Q9)*(1-U9), $W9="Economic", (O9*I9*Q9)*(1-U9),  $W9="Wellbeing", (O9*J9*Q9)*(1-U9), $W9="Environmental", (O9*K9*Q9)*(1-U9))</f>
        <v>0</v>
      </c>
      <c r="Y9" s="60">
        <f t="shared" si="1"/>
        <v>0</v>
      </c>
      <c r="Z9" s="61">
        <f t="shared" si="2"/>
        <v>0</v>
      </c>
    </row>
    <row r="10" spans="1:63" ht="46.4" customHeight="1" x14ac:dyDescent="0.35">
      <c r="A10" s="66"/>
      <c r="B10" s="66"/>
      <c r="C10" s="66"/>
      <c r="D10" s="67"/>
      <c r="E10" s="62">
        <f>_xlfn.XLOOKUP(D10, 'Value list (DO NOT EDIT)'!A:A, 'Value list (DO NOT EDIT)'!B:B, "Not Found")</f>
        <v>0</v>
      </c>
      <c r="F10" s="62">
        <f>_xlfn.XLOOKUP(D10, 'Value list (DO NOT EDIT)'!A:A, 'Value list (DO NOT EDIT)'!C:C, "Not Found")</f>
        <v>0</v>
      </c>
      <c r="G10" s="63">
        <f>_xlfn.XLOOKUP(D10, 'Value list (DO NOT EDIT)'!A:A, 'Value list (DO NOT EDIT)'!D:D, "Not Found")</f>
        <v>0</v>
      </c>
      <c r="H10" s="64">
        <f>_xlfn.XLOOKUP(D10, 'Value list (DO NOT EDIT)'!A:A, 'Value list (DO NOT EDIT)'!E:E, "Not Found")</f>
        <v>0</v>
      </c>
      <c r="I10" s="64">
        <f>_xlfn.XLOOKUP(D10, 'Value list (DO NOT EDIT)'!A:A, 'Value list (DO NOT EDIT)'!F:F, "Not Found")</f>
        <v>0</v>
      </c>
      <c r="J10" s="64">
        <f>_xlfn.XLOOKUP(D10, 'Value list (DO NOT EDIT)'!A:A, 'Value list (DO NOT EDIT)'!G:G, "Not Found")</f>
        <v>0</v>
      </c>
      <c r="K10" s="64">
        <f>_xlfn.XLOOKUP(D10, 'Value list (DO NOT EDIT)'!A:A, 'Value list (DO NOT EDIT)'!H:H, "Not Found")</f>
        <v>0</v>
      </c>
      <c r="L10" s="99">
        <f>_xlfn.XLOOKUP(D10, 'Value list (DO NOT EDIT)'!A:A, 'Value list (DO NOT EDIT)'!I:I, "Not Found")</f>
        <v>0</v>
      </c>
      <c r="M10" s="103">
        <f>_xlfn.XLOOKUP(D10, 'Value list (DO NOT EDIT)'!A:A, 'Value list (DO NOT EDIT)'!K:K, "Not Found")</f>
        <v>0</v>
      </c>
      <c r="N10" s="102"/>
      <c r="O10" s="66"/>
      <c r="P10" s="66"/>
      <c r="Q10" s="61">
        <f t="shared" si="3"/>
        <v>0</v>
      </c>
      <c r="R10" s="65"/>
      <c r="S10" s="68"/>
      <c r="T10" s="68" t="s">
        <v>85</v>
      </c>
      <c r="U10" s="96" t="str" cm="1">
        <f t="array" ref="U10">_xlfn.IFS($T10="No Deadweight", "0",$T10="Low","0.25",$T10="Medium","0.5",$T10="High","0.75")</f>
        <v>0.5</v>
      </c>
      <c r="V10" s="59">
        <f t="shared" si="0"/>
        <v>0</v>
      </c>
      <c r="W10" s="69" t="s">
        <v>86</v>
      </c>
      <c r="X10" s="59" cm="1">
        <f t="array" ref="X10">_xlfn.IFS( $W10="Fiscal", (O10*H10*Q10)*(1-U10), $W10="Economic", (O10*I10*Q10)*(1-U10),  $W10="Wellbeing", (O10*J10*Q10)*(1-U10), $W10="Environmental", (O10*K10*Q10)*(1-U10))</f>
        <v>0</v>
      </c>
      <c r="Y10" s="60">
        <f t="shared" si="1"/>
        <v>0</v>
      </c>
      <c r="Z10" s="61">
        <f t="shared" si="2"/>
        <v>0</v>
      </c>
    </row>
    <row r="11" spans="1:63" x14ac:dyDescent="0.35">
      <c r="A11" s="66"/>
      <c r="B11" s="66"/>
      <c r="C11" s="66"/>
      <c r="D11" s="67"/>
      <c r="E11" s="62">
        <f>_xlfn.XLOOKUP(D11, 'Value list (DO NOT EDIT)'!A:A, 'Value list (DO NOT EDIT)'!B:B, "Not Found")</f>
        <v>0</v>
      </c>
      <c r="F11" s="62">
        <f>_xlfn.XLOOKUP(D11, 'Value list (DO NOT EDIT)'!A:A, 'Value list (DO NOT EDIT)'!C:C, "Not Found")</f>
        <v>0</v>
      </c>
      <c r="G11" s="63">
        <f>_xlfn.XLOOKUP(D11, 'Value list (DO NOT EDIT)'!A:A, 'Value list (DO NOT EDIT)'!D:D, "Not Found")</f>
        <v>0</v>
      </c>
      <c r="H11" s="64">
        <f>_xlfn.XLOOKUP(D11, 'Value list (DO NOT EDIT)'!A:A, 'Value list (DO NOT EDIT)'!E:E, "Not Found")</f>
        <v>0</v>
      </c>
      <c r="I11" s="64">
        <f>_xlfn.XLOOKUP(D11, 'Value list (DO NOT EDIT)'!A:A, 'Value list (DO NOT EDIT)'!F:F, "Not Found")</f>
        <v>0</v>
      </c>
      <c r="J11" s="64">
        <f>_xlfn.XLOOKUP(D11, 'Value list (DO NOT EDIT)'!A:A, 'Value list (DO NOT EDIT)'!G:G, "Not Found")</f>
        <v>0</v>
      </c>
      <c r="K11" s="64">
        <f>_xlfn.XLOOKUP(D11, 'Value list (DO NOT EDIT)'!A:A, 'Value list (DO NOT EDIT)'!H:H, "Not Found")</f>
        <v>0</v>
      </c>
      <c r="L11" s="99">
        <f>_xlfn.XLOOKUP(D11, 'Value list (DO NOT EDIT)'!A:A, 'Value list (DO NOT EDIT)'!I:I, "Not Found")</f>
        <v>0</v>
      </c>
      <c r="M11" s="103">
        <f>_xlfn.XLOOKUP(D11, 'Value list (DO NOT EDIT)'!A:A, 'Value list (DO NOT EDIT)'!K:K, "Not Found")</f>
        <v>0</v>
      </c>
      <c r="N11" s="102"/>
      <c r="O11" s="66"/>
      <c r="P11" s="66"/>
      <c r="Q11" s="61">
        <f t="shared" si="3"/>
        <v>0</v>
      </c>
      <c r="R11" s="65"/>
      <c r="S11" s="68"/>
      <c r="T11" s="68" t="s">
        <v>85</v>
      </c>
      <c r="U11" s="96" t="str" cm="1">
        <f t="array" ref="U11">_xlfn.IFS($T11="No Deadweight", "0",$T11="Low","0.25",$T11="Medium","0.5",$T11="High","0.75")</f>
        <v>0.5</v>
      </c>
      <c r="V11" s="59">
        <f t="shared" si="0"/>
        <v>0</v>
      </c>
      <c r="W11" s="69" t="s">
        <v>86</v>
      </c>
      <c r="X11" s="59" cm="1">
        <f t="array" ref="X11">_xlfn.IFS( $W11="Fiscal", (O11*H11*Q11)*(1-U11), $W11="Economic", (O11*I11*Q11)*(1-U11),  $W11="Wellbeing", (O11*J11*Q11)*(1-U11), $W11="Environmental", (O11*K11*Q11)*(1-U11))</f>
        <v>0</v>
      </c>
      <c r="Y11" s="60">
        <f t="shared" si="1"/>
        <v>0</v>
      </c>
      <c r="Z11" s="61">
        <f t="shared" si="2"/>
        <v>0</v>
      </c>
    </row>
    <row r="12" spans="1:63" ht="49.5" customHeight="1" x14ac:dyDescent="0.35">
      <c r="A12" s="66"/>
      <c r="B12" s="66"/>
      <c r="C12" s="66"/>
      <c r="D12" s="67"/>
      <c r="E12" s="62">
        <f>_xlfn.XLOOKUP(D12, 'Value list (DO NOT EDIT)'!A:A, 'Value list (DO NOT EDIT)'!B:B, "Not Found")</f>
        <v>0</v>
      </c>
      <c r="F12" s="62">
        <f>_xlfn.XLOOKUP(D12, 'Value list (DO NOT EDIT)'!A:A, 'Value list (DO NOT EDIT)'!C:C, "Not Found")</f>
        <v>0</v>
      </c>
      <c r="G12" s="63">
        <f>_xlfn.XLOOKUP(D12, 'Value list (DO NOT EDIT)'!A:A, 'Value list (DO NOT EDIT)'!D:D, "Not Found")</f>
        <v>0</v>
      </c>
      <c r="H12" s="64">
        <f>_xlfn.XLOOKUP(D12, 'Value list (DO NOT EDIT)'!A:A, 'Value list (DO NOT EDIT)'!E:E, "Not Found")</f>
        <v>0</v>
      </c>
      <c r="I12" s="64">
        <f>_xlfn.XLOOKUP(D12, 'Value list (DO NOT EDIT)'!A:A, 'Value list (DO NOT EDIT)'!F:F, "Not Found")</f>
        <v>0</v>
      </c>
      <c r="J12" s="64">
        <f>_xlfn.XLOOKUP(D12, 'Value list (DO NOT EDIT)'!A:A, 'Value list (DO NOT EDIT)'!G:G, "Not Found")</f>
        <v>0</v>
      </c>
      <c r="K12" s="64">
        <f>_xlfn.XLOOKUP(D12, 'Value list (DO NOT EDIT)'!A:A, 'Value list (DO NOT EDIT)'!H:H, "Not Found")</f>
        <v>0</v>
      </c>
      <c r="L12" s="99">
        <f>_xlfn.XLOOKUP(D12, 'Value list (DO NOT EDIT)'!A:A, 'Value list (DO NOT EDIT)'!I:I, "Not Found")</f>
        <v>0</v>
      </c>
      <c r="M12" s="103">
        <f>_xlfn.XLOOKUP(D12, 'Value list (DO NOT EDIT)'!A:A, 'Value list (DO NOT EDIT)'!K:K, "Not Found")</f>
        <v>0</v>
      </c>
      <c r="N12" s="102"/>
      <c r="O12" s="66"/>
      <c r="P12" s="66"/>
      <c r="Q12" s="61">
        <f t="shared" si="3"/>
        <v>0</v>
      </c>
      <c r="R12" s="65"/>
      <c r="S12" s="68"/>
      <c r="T12" s="68" t="s">
        <v>85</v>
      </c>
      <c r="U12" s="96" t="str" cm="1">
        <f t="array" ref="U12">_xlfn.IFS($T12="No Deadweight", "0",$T12="Low","0.25",$T12="Medium","0.5",$T12="High","0.75")</f>
        <v>0.5</v>
      </c>
      <c r="V12" s="59">
        <f t="shared" si="0"/>
        <v>0</v>
      </c>
      <c r="W12" s="69" t="s">
        <v>80</v>
      </c>
      <c r="X12" s="59" cm="1">
        <f t="array" ref="X12">_xlfn.IFS( $W12="Fiscal", (O12*H12*Q12)*(1-U12), $W12="Economic", (O12*I12*Q12)*(1-U12),  $W12="Wellbeing", (O12*J12*Q12)*(1-U12), $W12="Environmental", (O12*K12*Q12)*(1-U12))</f>
        <v>0</v>
      </c>
      <c r="Y12" s="60">
        <f t="shared" si="1"/>
        <v>0</v>
      </c>
      <c r="Z12" s="61">
        <f t="shared" si="2"/>
        <v>0</v>
      </c>
    </row>
    <row r="13" spans="1:63" x14ac:dyDescent="0.35">
      <c r="A13" s="66"/>
      <c r="B13" s="66"/>
      <c r="C13" s="66"/>
      <c r="D13" s="67"/>
      <c r="E13" s="62">
        <f>_xlfn.XLOOKUP(D13, 'Value list (DO NOT EDIT)'!A:A, 'Value list (DO NOT EDIT)'!B:B, "Not Found")</f>
        <v>0</v>
      </c>
      <c r="F13" s="62">
        <f>_xlfn.XLOOKUP(D13, 'Value list (DO NOT EDIT)'!A:A, 'Value list (DO NOT EDIT)'!C:C, "Not Found")</f>
        <v>0</v>
      </c>
      <c r="G13" s="63">
        <f>_xlfn.XLOOKUP(D13, 'Value list (DO NOT EDIT)'!A:A, 'Value list (DO NOT EDIT)'!D:D, "Not Found")</f>
        <v>0</v>
      </c>
      <c r="H13" s="64">
        <f>_xlfn.XLOOKUP(D13, 'Value list (DO NOT EDIT)'!A:A, 'Value list (DO NOT EDIT)'!E:E, "Not Found")</f>
        <v>0</v>
      </c>
      <c r="I13" s="64">
        <f>_xlfn.XLOOKUP(D13, 'Value list (DO NOT EDIT)'!A:A, 'Value list (DO NOT EDIT)'!F:F, "Not Found")</f>
        <v>0</v>
      </c>
      <c r="J13" s="64">
        <f>_xlfn.XLOOKUP(D13, 'Value list (DO NOT EDIT)'!A:A, 'Value list (DO NOT EDIT)'!G:G, "Not Found")</f>
        <v>0</v>
      </c>
      <c r="K13" s="64">
        <f>_xlfn.XLOOKUP(D13, 'Value list (DO NOT EDIT)'!A:A, 'Value list (DO NOT EDIT)'!H:H, "Not Found")</f>
        <v>0</v>
      </c>
      <c r="L13" s="99">
        <f>_xlfn.XLOOKUP(D13, 'Value list (DO NOT EDIT)'!A:A, 'Value list (DO NOT EDIT)'!I:I, "Not Found")</f>
        <v>0</v>
      </c>
      <c r="M13" s="103">
        <f>_xlfn.XLOOKUP(D13, 'Value list (DO NOT EDIT)'!A:A, 'Value list (DO NOT EDIT)'!K:K, "Not Found")</f>
        <v>0</v>
      </c>
      <c r="N13" s="102"/>
      <c r="O13" s="66"/>
      <c r="P13" s="66"/>
      <c r="Q13" s="61">
        <f t="shared" si="3"/>
        <v>0</v>
      </c>
      <c r="R13" s="65"/>
      <c r="S13" s="68"/>
      <c r="T13" s="68" t="s">
        <v>85</v>
      </c>
      <c r="U13" s="96" t="str" cm="1">
        <f t="array" ref="U13">_xlfn.IFS($T13="No Deadweight", "0",$T13="Low","0.25",$T13="Medium","0.5",$T13="High","0.75")</f>
        <v>0.5</v>
      </c>
      <c r="V13" s="59">
        <f t="shared" si="0"/>
        <v>0</v>
      </c>
      <c r="W13" s="69" t="s">
        <v>80</v>
      </c>
      <c r="X13" s="59" cm="1">
        <f t="array" ref="X13">_xlfn.IFS( $W13="Fiscal", (O13*H13*Q13)*(1-U13), $W13="Economic", (O13*I13*Q13)*(1-U13),  $W13="Wellbeing", (O13*J13*Q13)*(1-U13), $W13="Environmental", (O13*K13*Q13)*(1-U13))</f>
        <v>0</v>
      </c>
      <c r="Y13" s="60">
        <f t="shared" si="1"/>
        <v>0</v>
      </c>
      <c r="Z13" s="61">
        <f t="shared" si="2"/>
        <v>0</v>
      </c>
    </row>
    <row r="14" spans="1:63" x14ac:dyDescent="0.35">
      <c r="A14" s="66"/>
      <c r="B14" s="66"/>
      <c r="C14" s="66"/>
      <c r="D14" s="67"/>
      <c r="E14" s="62">
        <f>_xlfn.XLOOKUP(D14, 'Value list (DO NOT EDIT)'!A:A, 'Value list (DO NOT EDIT)'!B:B, "Not Found")</f>
        <v>0</v>
      </c>
      <c r="F14" s="62">
        <f>_xlfn.XLOOKUP(D14, 'Value list (DO NOT EDIT)'!A:A, 'Value list (DO NOT EDIT)'!C:C, "Not Found")</f>
        <v>0</v>
      </c>
      <c r="G14" s="63">
        <f>_xlfn.XLOOKUP(D14, 'Value list (DO NOT EDIT)'!A:A, 'Value list (DO NOT EDIT)'!D:D, "Not Found")</f>
        <v>0</v>
      </c>
      <c r="H14" s="64">
        <f>_xlfn.XLOOKUP(D14, 'Value list (DO NOT EDIT)'!A:A, 'Value list (DO NOT EDIT)'!E:E, "Not Found")</f>
        <v>0</v>
      </c>
      <c r="I14" s="64">
        <f>_xlfn.XLOOKUP(D14, 'Value list (DO NOT EDIT)'!A:A, 'Value list (DO NOT EDIT)'!F:F, "Not Found")</f>
        <v>0</v>
      </c>
      <c r="J14" s="64">
        <f>_xlfn.XLOOKUP(D14, 'Value list (DO NOT EDIT)'!A:A, 'Value list (DO NOT EDIT)'!G:G, "Not Found")</f>
        <v>0</v>
      </c>
      <c r="K14" s="64">
        <f>_xlfn.XLOOKUP(D14, 'Value list (DO NOT EDIT)'!A:A, 'Value list (DO NOT EDIT)'!H:H, "Not Found")</f>
        <v>0</v>
      </c>
      <c r="L14" s="99">
        <f>_xlfn.XLOOKUP(D14, 'Value list (DO NOT EDIT)'!A:A, 'Value list (DO NOT EDIT)'!I:I, "Not Found")</f>
        <v>0</v>
      </c>
      <c r="M14" s="103">
        <f>_xlfn.XLOOKUP(D14, 'Value list (DO NOT EDIT)'!A:A, 'Value list (DO NOT EDIT)'!K:K, "Not Found")</f>
        <v>0</v>
      </c>
      <c r="N14" s="102"/>
      <c r="O14" s="66"/>
      <c r="P14" s="66"/>
      <c r="Q14" s="61">
        <f t="shared" si="3"/>
        <v>0</v>
      </c>
      <c r="R14" s="65"/>
      <c r="S14" s="68"/>
      <c r="T14" s="68" t="s">
        <v>85</v>
      </c>
      <c r="U14" s="96" t="str" cm="1">
        <f t="array" ref="U14">_xlfn.IFS($T14="No Deadweight", "0",$T14="Low","0.25",$T14="Medium","0.5",$T14="High","0.75")</f>
        <v>0.5</v>
      </c>
      <c r="V14" s="59">
        <f t="shared" si="0"/>
        <v>0</v>
      </c>
      <c r="W14" s="69" t="s">
        <v>80</v>
      </c>
      <c r="X14" s="59" cm="1">
        <f t="array" ref="X14">_xlfn.IFS( $W14="Fiscal", (O14*H14*Q14)*(1-U14), $W14="Economic", (O14*I14*Q14)*(1-U14),  $W14="Wellbeing", (O14*J14*Q14)*(1-U14), $W14="Environmental", (O14*K14*Q14)*(1-U14))</f>
        <v>0</v>
      </c>
      <c r="Y14" s="60">
        <f t="shared" si="1"/>
        <v>0</v>
      </c>
      <c r="Z14" s="61">
        <f t="shared" si="2"/>
        <v>0</v>
      </c>
    </row>
    <row r="15" spans="1:63" x14ac:dyDescent="0.35">
      <c r="A15" s="66"/>
      <c r="B15" s="66"/>
      <c r="C15" s="66"/>
      <c r="D15" s="67"/>
      <c r="E15" s="62">
        <f>_xlfn.XLOOKUP(D15, 'Value list (DO NOT EDIT)'!A:A, 'Value list (DO NOT EDIT)'!B:B, "Not Found")</f>
        <v>0</v>
      </c>
      <c r="F15" s="62">
        <f>_xlfn.XLOOKUP(D15, 'Value list (DO NOT EDIT)'!A:A, 'Value list (DO NOT EDIT)'!C:C, "Not Found")</f>
        <v>0</v>
      </c>
      <c r="G15" s="63">
        <f>_xlfn.XLOOKUP(D15, 'Value list (DO NOT EDIT)'!A:A, 'Value list (DO NOT EDIT)'!D:D, "Not Found")</f>
        <v>0</v>
      </c>
      <c r="H15" s="64">
        <f>_xlfn.XLOOKUP(D15, 'Value list (DO NOT EDIT)'!A:A, 'Value list (DO NOT EDIT)'!E:E, "Not Found")</f>
        <v>0</v>
      </c>
      <c r="I15" s="64">
        <f>_xlfn.XLOOKUP(D15, 'Value list (DO NOT EDIT)'!A:A, 'Value list (DO NOT EDIT)'!F:F, "Not Found")</f>
        <v>0</v>
      </c>
      <c r="J15" s="64">
        <f>_xlfn.XLOOKUP(D15, 'Value list (DO NOT EDIT)'!A:A, 'Value list (DO NOT EDIT)'!G:G, "Not Found")</f>
        <v>0</v>
      </c>
      <c r="K15" s="64">
        <f>_xlfn.XLOOKUP(D15, 'Value list (DO NOT EDIT)'!A:A, 'Value list (DO NOT EDIT)'!H:H, "Not Found")</f>
        <v>0</v>
      </c>
      <c r="L15" s="99">
        <f>_xlfn.XLOOKUP(D15, 'Value list (DO NOT EDIT)'!A:A, 'Value list (DO NOT EDIT)'!I:I, "Not Found")</f>
        <v>0</v>
      </c>
      <c r="M15" s="103">
        <f>_xlfn.XLOOKUP(D15, 'Value list (DO NOT EDIT)'!A:A, 'Value list (DO NOT EDIT)'!K:K, "Not Found")</f>
        <v>0</v>
      </c>
      <c r="N15" s="102"/>
      <c r="O15" s="66"/>
      <c r="P15" s="66"/>
      <c r="Q15" s="61">
        <f t="shared" si="3"/>
        <v>0</v>
      </c>
      <c r="R15" s="65"/>
      <c r="S15" s="68"/>
      <c r="T15" s="68" t="s">
        <v>85</v>
      </c>
      <c r="U15" s="96" t="str" cm="1">
        <f t="array" ref="U15">_xlfn.IFS($T15="No Deadweight", "0",$T15="Low","0.25",$T15="Medium","0.5",$T15="High","0.75")</f>
        <v>0.5</v>
      </c>
      <c r="V15" s="59">
        <f t="shared" si="0"/>
        <v>0</v>
      </c>
      <c r="W15" s="69" t="s">
        <v>80</v>
      </c>
      <c r="X15" s="59" cm="1">
        <f t="array" ref="X15">_xlfn.IFS( $W15="Fiscal", (O15*H15*Q15)*(1-U15), $W15="Economic", (O15*I15*Q15)*(1-U15),  $W15="Wellbeing", (O15*J15*Q15)*(1-U15), $W15="Environmental", (O15*K15*Q15)*(1-U15))</f>
        <v>0</v>
      </c>
      <c r="Y15" s="60">
        <f t="shared" si="1"/>
        <v>0</v>
      </c>
      <c r="Z15" s="61">
        <f t="shared" si="2"/>
        <v>0</v>
      </c>
    </row>
    <row r="16" spans="1:63" x14ac:dyDescent="0.35">
      <c r="A16" s="66"/>
      <c r="B16" s="66"/>
      <c r="C16" s="66"/>
      <c r="D16" s="67"/>
      <c r="E16" s="62">
        <f>_xlfn.XLOOKUP(D16, 'Value list (DO NOT EDIT)'!A:A, 'Value list (DO NOT EDIT)'!B:B, "Not Found")</f>
        <v>0</v>
      </c>
      <c r="F16" s="62">
        <f>_xlfn.XLOOKUP(D16, 'Value list (DO NOT EDIT)'!A:A, 'Value list (DO NOT EDIT)'!C:C, "Not Found")</f>
        <v>0</v>
      </c>
      <c r="G16" s="63">
        <f>_xlfn.XLOOKUP(D16, 'Value list (DO NOT EDIT)'!A:A, 'Value list (DO NOT EDIT)'!D:D, "Not Found")</f>
        <v>0</v>
      </c>
      <c r="H16" s="64">
        <f>_xlfn.XLOOKUP(D16, 'Value list (DO NOT EDIT)'!A:A, 'Value list (DO NOT EDIT)'!E:E, "Not Found")</f>
        <v>0</v>
      </c>
      <c r="I16" s="64">
        <f>_xlfn.XLOOKUP(D16, 'Value list (DO NOT EDIT)'!A:A, 'Value list (DO NOT EDIT)'!F:F, "Not Found")</f>
        <v>0</v>
      </c>
      <c r="J16" s="64">
        <f>_xlfn.XLOOKUP(D16, 'Value list (DO NOT EDIT)'!A:A, 'Value list (DO NOT EDIT)'!G:G, "Not Found")</f>
        <v>0</v>
      </c>
      <c r="K16" s="64">
        <f>_xlfn.XLOOKUP(D16, 'Value list (DO NOT EDIT)'!A:A, 'Value list (DO NOT EDIT)'!H:H, "Not Found")</f>
        <v>0</v>
      </c>
      <c r="L16" s="99">
        <f>_xlfn.XLOOKUP(D16, 'Value list (DO NOT EDIT)'!A:A, 'Value list (DO NOT EDIT)'!I:I, "Not Found")</f>
        <v>0</v>
      </c>
      <c r="M16" s="103">
        <f>_xlfn.XLOOKUP(D16, 'Value list (DO NOT EDIT)'!A:A, 'Value list (DO NOT EDIT)'!K:K, "Not Found")</f>
        <v>0</v>
      </c>
      <c r="N16" s="102"/>
      <c r="O16" s="66"/>
      <c r="P16" s="66"/>
      <c r="Q16" s="61">
        <f t="shared" si="3"/>
        <v>0</v>
      </c>
      <c r="R16" s="65"/>
      <c r="S16" s="68"/>
      <c r="T16" s="68" t="s">
        <v>85</v>
      </c>
      <c r="U16" s="96" t="str" cm="1">
        <f t="array" ref="U16">_xlfn.IFS($T16="No Deadweight", "0",$T16="Low","0.25",$T16="Medium","0.5",$T16="High","0.75")</f>
        <v>0.5</v>
      </c>
      <c r="V16" s="59">
        <f t="shared" si="0"/>
        <v>0</v>
      </c>
      <c r="W16" s="69" t="s">
        <v>80</v>
      </c>
      <c r="X16" s="59" cm="1">
        <f t="array" ref="X16">_xlfn.IFS( $W16="Fiscal", (O16*H16*Q16)*(1-U16), $W16="Economic", (O16*I16*Q16)*(1-U16),  $W16="Wellbeing", (O16*J16*Q16)*(1-U16), $W16="Environmental", (O16*K16*Q16)*(1-U16))</f>
        <v>0</v>
      </c>
      <c r="Y16" s="60">
        <f t="shared" si="1"/>
        <v>0</v>
      </c>
      <c r="Z16" s="61">
        <f t="shared" si="2"/>
        <v>0</v>
      </c>
    </row>
    <row r="17" spans="1:26" x14ac:dyDescent="0.35">
      <c r="A17" s="66"/>
      <c r="B17" s="66"/>
      <c r="C17" s="66"/>
      <c r="D17" s="67"/>
      <c r="E17" s="62">
        <f>_xlfn.XLOOKUP(D17, 'Value list (DO NOT EDIT)'!A:A, 'Value list (DO NOT EDIT)'!B:B, "Not Found")</f>
        <v>0</v>
      </c>
      <c r="F17" s="62">
        <f>_xlfn.XLOOKUP(D17, 'Value list (DO NOT EDIT)'!A:A, 'Value list (DO NOT EDIT)'!C:C, "Not Found")</f>
        <v>0</v>
      </c>
      <c r="G17" s="63">
        <f>_xlfn.XLOOKUP(D17, 'Value list (DO NOT EDIT)'!A:A, 'Value list (DO NOT EDIT)'!D:D, "Not Found")</f>
        <v>0</v>
      </c>
      <c r="H17" s="64">
        <f>_xlfn.XLOOKUP(D17, 'Value list (DO NOT EDIT)'!A:A, 'Value list (DO NOT EDIT)'!E:E, "Not Found")</f>
        <v>0</v>
      </c>
      <c r="I17" s="64">
        <f>_xlfn.XLOOKUP(D17, 'Value list (DO NOT EDIT)'!A:A, 'Value list (DO NOT EDIT)'!F:F, "Not Found")</f>
        <v>0</v>
      </c>
      <c r="J17" s="64">
        <f>_xlfn.XLOOKUP(D17, 'Value list (DO NOT EDIT)'!A:A, 'Value list (DO NOT EDIT)'!G:G, "Not Found")</f>
        <v>0</v>
      </c>
      <c r="K17" s="64">
        <f>_xlfn.XLOOKUP(D17, 'Value list (DO NOT EDIT)'!A:A, 'Value list (DO NOT EDIT)'!H:H, "Not Found")</f>
        <v>0</v>
      </c>
      <c r="L17" s="99">
        <f>_xlfn.XLOOKUP(D17, 'Value list (DO NOT EDIT)'!A:A, 'Value list (DO NOT EDIT)'!I:I, "Not Found")</f>
        <v>0</v>
      </c>
      <c r="M17" s="103">
        <f>_xlfn.XLOOKUP(D17, 'Value list (DO NOT EDIT)'!A:A, 'Value list (DO NOT EDIT)'!K:K, "Not Found")</f>
        <v>0</v>
      </c>
      <c r="N17" s="102"/>
      <c r="O17" s="66"/>
      <c r="P17" s="66"/>
      <c r="Q17" s="61">
        <f t="shared" si="3"/>
        <v>0</v>
      </c>
      <c r="R17" s="65"/>
      <c r="S17" s="68"/>
      <c r="T17" s="68" t="s">
        <v>85</v>
      </c>
      <c r="U17" s="96" t="str" cm="1">
        <f t="array" ref="U17">_xlfn.IFS($T17="No Deadweight", "0",$T17="Low","0.25",$T17="Medium","0.5",$T17="High","0.75")</f>
        <v>0.5</v>
      </c>
      <c r="V17" s="59">
        <f t="shared" si="0"/>
        <v>0</v>
      </c>
      <c r="W17" s="69" t="s">
        <v>80</v>
      </c>
      <c r="X17" s="59" cm="1">
        <f t="array" ref="X17">_xlfn.IFS( $W17="Fiscal", (O17*H17*Q17)*(1-U17), $W17="Economic", (O17*I17*Q17)*(1-U17),  $W17="Wellbeing", (O17*J17*Q17)*(1-U17), $W17="Environmental", (O17*K17*Q17)*(1-U17))</f>
        <v>0</v>
      </c>
      <c r="Y17" s="60">
        <f t="shared" si="1"/>
        <v>0</v>
      </c>
      <c r="Z17" s="61">
        <f t="shared" si="2"/>
        <v>0</v>
      </c>
    </row>
    <row r="18" spans="1:26" x14ac:dyDescent="0.35">
      <c r="A18" s="66"/>
      <c r="B18" s="66"/>
      <c r="C18" s="66"/>
      <c r="D18" s="67"/>
      <c r="E18" s="62">
        <f>_xlfn.XLOOKUP(D18, 'Value list (DO NOT EDIT)'!A:A, 'Value list (DO NOT EDIT)'!B:B, "Not Found")</f>
        <v>0</v>
      </c>
      <c r="F18" s="62">
        <f>_xlfn.XLOOKUP(D18, 'Value list (DO NOT EDIT)'!A:A, 'Value list (DO NOT EDIT)'!C:C, "Not Found")</f>
        <v>0</v>
      </c>
      <c r="G18" s="63">
        <f>_xlfn.XLOOKUP(D18, 'Value list (DO NOT EDIT)'!A:A, 'Value list (DO NOT EDIT)'!D:D, "Not Found")</f>
        <v>0</v>
      </c>
      <c r="H18" s="64">
        <f>_xlfn.XLOOKUP(D18, 'Value list (DO NOT EDIT)'!A:A, 'Value list (DO NOT EDIT)'!E:E, "Not Found")</f>
        <v>0</v>
      </c>
      <c r="I18" s="64">
        <f>_xlfn.XLOOKUP(D18, 'Value list (DO NOT EDIT)'!A:A, 'Value list (DO NOT EDIT)'!F:F, "Not Found")</f>
        <v>0</v>
      </c>
      <c r="J18" s="64">
        <f>_xlfn.XLOOKUP(D18, 'Value list (DO NOT EDIT)'!A:A, 'Value list (DO NOT EDIT)'!G:G, "Not Found")</f>
        <v>0</v>
      </c>
      <c r="K18" s="64">
        <f>_xlfn.XLOOKUP(D18, 'Value list (DO NOT EDIT)'!A:A, 'Value list (DO NOT EDIT)'!H:H, "Not Found")</f>
        <v>0</v>
      </c>
      <c r="L18" s="99">
        <f>_xlfn.XLOOKUP(D18, 'Value list (DO NOT EDIT)'!A:A, 'Value list (DO NOT EDIT)'!I:I, "Not Found")</f>
        <v>0</v>
      </c>
      <c r="M18" s="103">
        <f>_xlfn.XLOOKUP(D18, 'Value list (DO NOT EDIT)'!A:A, 'Value list (DO NOT EDIT)'!K:K, "Not Found")</f>
        <v>0</v>
      </c>
      <c r="N18" s="102"/>
      <c r="O18" s="66"/>
      <c r="P18" s="66"/>
      <c r="Q18" s="61">
        <f t="shared" si="3"/>
        <v>0</v>
      </c>
      <c r="R18" s="65"/>
      <c r="S18" s="68"/>
      <c r="T18" s="68" t="s">
        <v>85</v>
      </c>
      <c r="U18" s="96" t="str" cm="1">
        <f t="array" ref="U18">_xlfn.IFS($T18="No Deadweight", "0",$T18="Low","0.25",$T18="Medium","0.5",$T18="High","0.75")</f>
        <v>0.5</v>
      </c>
      <c r="V18" s="59">
        <f t="shared" si="0"/>
        <v>0</v>
      </c>
      <c r="W18" s="69" t="s">
        <v>80</v>
      </c>
      <c r="X18" s="59" cm="1">
        <f t="array" ref="X18">_xlfn.IFS( $W18="Fiscal", (O18*H18*Q18)*(1-U18), $W18="Economic", (O18*I18*Q18)*(1-U18),  $W18="Wellbeing", (O18*J18*Q18)*(1-U18), $W18="Environmental", (O18*K18*Q18)*(1-U18))</f>
        <v>0</v>
      </c>
      <c r="Y18" s="60">
        <f t="shared" si="1"/>
        <v>0</v>
      </c>
      <c r="Z18" s="61">
        <f t="shared" si="2"/>
        <v>0</v>
      </c>
    </row>
    <row r="19" spans="1:26" x14ac:dyDescent="0.35">
      <c r="A19" s="66"/>
      <c r="B19" s="66"/>
      <c r="C19" s="66"/>
      <c r="D19" s="67"/>
      <c r="E19" s="62">
        <f>_xlfn.XLOOKUP(D19, 'Value list (DO NOT EDIT)'!A:A, 'Value list (DO NOT EDIT)'!B:B, "Not Found")</f>
        <v>0</v>
      </c>
      <c r="F19" s="62">
        <f>_xlfn.XLOOKUP(D19, 'Value list (DO NOT EDIT)'!A:A, 'Value list (DO NOT EDIT)'!C:C, "Not Found")</f>
        <v>0</v>
      </c>
      <c r="G19" s="63">
        <f>_xlfn.XLOOKUP(D19, 'Value list (DO NOT EDIT)'!A:A, 'Value list (DO NOT EDIT)'!D:D, "Not Found")</f>
        <v>0</v>
      </c>
      <c r="H19" s="64">
        <f>_xlfn.XLOOKUP(D19, 'Value list (DO NOT EDIT)'!A:A, 'Value list (DO NOT EDIT)'!E:E, "Not Found")</f>
        <v>0</v>
      </c>
      <c r="I19" s="64">
        <f>_xlfn.XLOOKUP(D19, 'Value list (DO NOT EDIT)'!A:A, 'Value list (DO NOT EDIT)'!F:F, "Not Found")</f>
        <v>0</v>
      </c>
      <c r="J19" s="64">
        <f>_xlfn.XLOOKUP(D19, 'Value list (DO NOT EDIT)'!A:A, 'Value list (DO NOT EDIT)'!G:G, "Not Found")</f>
        <v>0</v>
      </c>
      <c r="K19" s="64">
        <f>_xlfn.XLOOKUP(D19, 'Value list (DO NOT EDIT)'!A:A, 'Value list (DO NOT EDIT)'!H:H, "Not Found")</f>
        <v>0</v>
      </c>
      <c r="L19" s="99">
        <f>_xlfn.XLOOKUP(D19, 'Value list (DO NOT EDIT)'!A:A, 'Value list (DO NOT EDIT)'!I:I, "Not Found")</f>
        <v>0</v>
      </c>
      <c r="M19" s="103">
        <f>_xlfn.XLOOKUP(D19, 'Value list (DO NOT EDIT)'!A:A, 'Value list (DO NOT EDIT)'!K:K, "Not Found")</f>
        <v>0</v>
      </c>
      <c r="N19" s="102"/>
      <c r="O19" s="66"/>
      <c r="P19" s="66"/>
      <c r="Q19" s="61">
        <f t="shared" si="3"/>
        <v>0</v>
      </c>
      <c r="R19" s="65"/>
      <c r="S19" s="68"/>
      <c r="T19" s="68" t="s">
        <v>85</v>
      </c>
      <c r="U19" s="96" t="str" cm="1">
        <f t="array" ref="U19">_xlfn.IFS($T19="No Deadweight", "0",$T19="Low","0.25",$T19="Medium","0.5",$T19="High","0.75")</f>
        <v>0.5</v>
      </c>
      <c r="V19" s="59">
        <f t="shared" si="0"/>
        <v>0</v>
      </c>
      <c r="W19" s="69" t="s">
        <v>80</v>
      </c>
      <c r="X19" s="59" cm="1">
        <f t="array" ref="X19">_xlfn.IFS( $W19="Fiscal", (O19*H19*Q19)*(1-U19), $W19="Economic", (O19*I19*Q19)*(1-U19),  $W19="Wellbeing", (O19*J19*Q19)*(1-U19), $W19="Environmental", (O19*K19*Q19)*(1-U19))</f>
        <v>0</v>
      </c>
      <c r="Y19" s="60">
        <f t="shared" si="1"/>
        <v>0</v>
      </c>
      <c r="Z19" s="61">
        <f t="shared" si="2"/>
        <v>0</v>
      </c>
    </row>
    <row r="20" spans="1:26" x14ac:dyDescent="0.35">
      <c r="A20" s="66"/>
      <c r="B20" s="66"/>
      <c r="C20" s="66"/>
      <c r="D20" s="67"/>
      <c r="E20" s="62">
        <f>_xlfn.XLOOKUP(D20, 'Value list (DO NOT EDIT)'!A:A, 'Value list (DO NOT EDIT)'!B:B, "Not Found")</f>
        <v>0</v>
      </c>
      <c r="F20" s="62">
        <f>_xlfn.XLOOKUP(D20, 'Value list (DO NOT EDIT)'!A:A, 'Value list (DO NOT EDIT)'!C:C, "Not Found")</f>
        <v>0</v>
      </c>
      <c r="G20" s="63">
        <f>_xlfn.XLOOKUP(D20, 'Value list (DO NOT EDIT)'!A:A, 'Value list (DO NOT EDIT)'!D:D, "Not Found")</f>
        <v>0</v>
      </c>
      <c r="H20" s="64">
        <f>_xlfn.XLOOKUP(D20, 'Value list (DO NOT EDIT)'!A:A, 'Value list (DO NOT EDIT)'!E:E, "Not Found")</f>
        <v>0</v>
      </c>
      <c r="I20" s="64">
        <f>_xlfn.XLOOKUP(D20, 'Value list (DO NOT EDIT)'!A:A, 'Value list (DO NOT EDIT)'!F:F, "Not Found")</f>
        <v>0</v>
      </c>
      <c r="J20" s="64">
        <f>_xlfn.XLOOKUP(D20, 'Value list (DO NOT EDIT)'!A:A, 'Value list (DO NOT EDIT)'!G:G, "Not Found")</f>
        <v>0</v>
      </c>
      <c r="K20" s="64">
        <f>_xlfn.XLOOKUP(D20, 'Value list (DO NOT EDIT)'!A:A, 'Value list (DO NOT EDIT)'!H:H, "Not Found")</f>
        <v>0</v>
      </c>
      <c r="L20" s="99">
        <f>_xlfn.XLOOKUP(D20, 'Value list (DO NOT EDIT)'!A:A, 'Value list (DO NOT EDIT)'!I:I, "Not Found")</f>
        <v>0</v>
      </c>
      <c r="M20" s="103">
        <f>_xlfn.XLOOKUP(D20, 'Value list (DO NOT EDIT)'!A:A, 'Value list (DO NOT EDIT)'!K:K, "Not Found")</f>
        <v>0</v>
      </c>
      <c r="N20" s="102"/>
      <c r="O20" s="66"/>
      <c r="P20" s="66"/>
      <c r="Q20" s="61">
        <f t="shared" si="3"/>
        <v>0</v>
      </c>
      <c r="R20" s="65"/>
      <c r="S20" s="68"/>
      <c r="T20" s="68" t="s">
        <v>85</v>
      </c>
      <c r="U20" s="96" t="str" cm="1">
        <f t="array" ref="U20">_xlfn.IFS($T20="No Deadweight", "0",$T20="Low","0.25",$T20="Medium","0.5",$T20="High","0.75")</f>
        <v>0.5</v>
      </c>
      <c r="V20" s="59">
        <f t="shared" si="0"/>
        <v>0</v>
      </c>
      <c r="W20" s="69" t="s">
        <v>80</v>
      </c>
      <c r="X20" s="59" cm="1">
        <f t="array" ref="X20">_xlfn.IFS( $W20="Fiscal", (O20*H20*Q20)*(1-U20), $W20="Economic", (O20*I20*Q20)*(1-U20),  $W20="Wellbeing", (O20*J20*Q20)*(1-U20), $W20="Environmental", (O20*K20*Q20)*(1-U20))</f>
        <v>0</v>
      </c>
      <c r="Y20" s="60">
        <f t="shared" si="1"/>
        <v>0</v>
      </c>
      <c r="Z20" s="61">
        <f t="shared" si="2"/>
        <v>0</v>
      </c>
    </row>
    <row r="21" spans="1:26" x14ac:dyDescent="0.35">
      <c r="E21" s="40">
        <f>_xlfn.XLOOKUP(D21, 'Value list (DO NOT EDIT)'!A:A, 'Value list (DO NOT EDIT)'!B:B, "Not Found")</f>
        <v>0</v>
      </c>
    </row>
    <row r="23" spans="1:26" x14ac:dyDescent="0.35">
      <c r="A23" s="73" t="s">
        <v>89</v>
      </c>
    </row>
    <row r="24" spans="1:26" x14ac:dyDescent="0.35">
      <c r="A24" s="72"/>
      <c r="B24" t="s">
        <v>90</v>
      </c>
    </row>
    <row r="25" spans="1:26" x14ac:dyDescent="0.35">
      <c r="A25" s="70"/>
      <c r="B25" t="s">
        <v>91</v>
      </c>
    </row>
    <row r="26" spans="1:26" x14ac:dyDescent="0.35">
      <c r="A26" s="71"/>
      <c r="B26" t="s">
        <v>92</v>
      </c>
    </row>
  </sheetData>
  <mergeCells count="13">
    <mergeCell ref="A3:C3"/>
    <mergeCell ref="A4:C4"/>
    <mergeCell ref="R3:Z3"/>
    <mergeCell ref="R4:Z4"/>
    <mergeCell ref="R5:V5"/>
    <mergeCell ref="N3:Q3"/>
    <mergeCell ref="N4:Q4"/>
    <mergeCell ref="D5:E5"/>
    <mergeCell ref="P5:Q5"/>
    <mergeCell ref="W5:Z5"/>
    <mergeCell ref="G5:M5"/>
    <mergeCell ref="D4:M4"/>
    <mergeCell ref="D3:M3"/>
  </mergeCells>
  <dataValidations count="4">
    <dataValidation type="list" allowBlank="1" showInputMessage="1" showErrorMessage="1" sqref="T8:T20" xr:uid="{8FDE05FE-C102-479D-9D01-43572191C41C}">
      <formula1>"No Deadweight, Low, Medium, High"</formula1>
    </dataValidation>
    <dataValidation type="list" allowBlank="1" showInputMessage="1" showErrorMessage="1" promptTitle="Choose your level of discount for your attribution" prompt="Choose No attribution discount, Low, Medium, or High" sqref="T7" xr:uid="{80404052-F43C-435F-AF0B-62F81B6A7C4E}">
      <formula1>"No Deadweight, Low, Medium, High"</formula1>
    </dataValidation>
    <dataValidation type="list" allowBlank="1" showInputMessage="1" showErrorMessage="1" sqref="W7:W20" xr:uid="{E7336F36-429A-BC42-8BD9-4B4F7D586F49}">
      <formula1>"Fiscal, Economic, Wellbeing, Environmental"</formula1>
    </dataValidation>
    <dataValidation type="list" allowBlank="1" showInputMessage="1" showErrorMessage="1" promptTitle="Choose your level of discount fo" prompt="Choose No attribution discount, Low, Medium, or High" sqref="S7:S20" xr:uid="{10B906C4-196D-2A4D-B874-8F103FCB6D3A}">
      <formula1>"Low, Medium, High"</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C4728C39-D645-9548-BCFB-373263F0E04D}">
          <x14:formula1>
            <xm:f>'Value list (DO NOT EDIT)'!A:A</xm:f>
          </x14:formula1>
          <xm:sqref>D7:D20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85D39-7C68-3045-9359-C756599525CD}">
  <dimension ref="A1:K48"/>
  <sheetViews>
    <sheetView workbookViewId="0">
      <pane ySplit="1" topLeftCell="A2" activePane="bottomLeft" state="frozen"/>
      <selection pane="bottomLeft" activeCell="A51" sqref="A51"/>
    </sheetView>
  </sheetViews>
  <sheetFormatPr defaultColWidth="8.81640625" defaultRowHeight="14.5" x14ac:dyDescent="0.35"/>
  <cols>
    <col min="1" max="1" width="58.7265625" customWidth="1"/>
    <col min="2" max="2" width="20.453125" customWidth="1"/>
    <col min="3" max="3" width="62.26953125" customWidth="1"/>
    <col min="4" max="4" width="29.1796875" bestFit="1" customWidth="1"/>
    <col min="5" max="6" width="16.1796875" customWidth="1"/>
    <col min="7" max="8" width="14.26953125" customWidth="1"/>
    <col min="9" max="9" width="16.1796875" customWidth="1"/>
    <col min="10" max="10" width="10.26953125" customWidth="1"/>
  </cols>
  <sheetData>
    <row r="1" spans="1:11" ht="80" x14ac:dyDescent="0.35">
      <c r="A1" s="20" t="s">
        <v>51</v>
      </c>
      <c r="B1" s="20" t="s">
        <v>52</v>
      </c>
      <c r="C1" s="20" t="s">
        <v>53</v>
      </c>
      <c r="D1" s="20" t="s">
        <v>93</v>
      </c>
      <c r="E1" s="20" t="s">
        <v>55</v>
      </c>
      <c r="F1" s="20" t="s">
        <v>56</v>
      </c>
      <c r="G1" s="20" t="s">
        <v>94</v>
      </c>
      <c r="H1" s="20" t="s">
        <v>58</v>
      </c>
      <c r="I1" s="20" t="s">
        <v>95</v>
      </c>
      <c r="J1" s="20" t="s">
        <v>73</v>
      </c>
      <c r="K1" s="20" t="s">
        <v>60</v>
      </c>
    </row>
    <row r="2" spans="1:11" x14ac:dyDescent="0.35">
      <c r="A2" t="s">
        <v>96</v>
      </c>
      <c r="B2" t="s">
        <v>39</v>
      </c>
      <c r="C2" s="43" t="s">
        <v>97</v>
      </c>
      <c r="D2" t="s">
        <v>98</v>
      </c>
      <c r="E2" s="36">
        <v>0</v>
      </c>
      <c r="F2" s="36">
        <v>35000</v>
      </c>
      <c r="G2" s="36">
        <v>7000</v>
      </c>
      <c r="H2" s="36">
        <v>0</v>
      </c>
      <c r="I2" s="36">
        <v>42000</v>
      </c>
      <c r="J2">
        <f>G2/15300</f>
        <v>0.45751633986928103</v>
      </c>
      <c r="K2">
        <v>2023</v>
      </c>
    </row>
    <row r="3" spans="1:11" x14ac:dyDescent="0.35">
      <c r="A3" t="s">
        <v>99</v>
      </c>
      <c r="B3" t="s">
        <v>100</v>
      </c>
      <c r="C3" t="s">
        <v>101</v>
      </c>
      <c r="D3" t="s">
        <v>86</v>
      </c>
      <c r="E3" s="36">
        <v>0</v>
      </c>
      <c r="F3" s="36">
        <v>0</v>
      </c>
      <c r="G3" s="36">
        <v>4300</v>
      </c>
      <c r="H3" s="36">
        <v>0</v>
      </c>
      <c r="I3" s="36">
        <v>4300</v>
      </c>
      <c r="J3">
        <f t="shared" ref="J3:J48" si="0">G3/15300</f>
        <v>0.28104575163398693</v>
      </c>
      <c r="K3">
        <v>2023</v>
      </c>
    </row>
    <row r="4" spans="1:11" x14ac:dyDescent="0.35">
      <c r="A4" t="s">
        <v>102</v>
      </c>
      <c r="B4" t="s">
        <v>100</v>
      </c>
      <c r="C4" t="s">
        <v>103</v>
      </c>
      <c r="D4" t="s">
        <v>86</v>
      </c>
      <c r="E4" s="36"/>
      <c r="F4" s="36"/>
      <c r="G4" s="36">
        <v>-260</v>
      </c>
      <c r="H4" s="36"/>
      <c r="I4" s="36">
        <v>-260</v>
      </c>
      <c r="J4">
        <f t="shared" si="0"/>
        <v>-1.699346405228758E-2</v>
      </c>
      <c r="K4">
        <v>2023</v>
      </c>
    </row>
    <row r="5" spans="1:11" x14ac:dyDescent="0.35">
      <c r="A5" t="s">
        <v>76</v>
      </c>
      <c r="B5" t="s">
        <v>39</v>
      </c>
      <c r="C5" t="s">
        <v>104</v>
      </c>
      <c r="D5" t="s">
        <v>98</v>
      </c>
      <c r="E5" s="36">
        <v>0</v>
      </c>
      <c r="F5" s="36">
        <v>1800</v>
      </c>
      <c r="G5" s="36">
        <v>1600</v>
      </c>
      <c r="H5" s="36">
        <v>0</v>
      </c>
      <c r="I5" s="36">
        <v>3400</v>
      </c>
      <c r="J5">
        <f t="shared" si="0"/>
        <v>0.10457516339869281</v>
      </c>
      <c r="K5">
        <v>2023</v>
      </c>
    </row>
    <row r="6" spans="1:11" x14ac:dyDescent="0.35">
      <c r="A6" t="s">
        <v>105</v>
      </c>
      <c r="B6" t="s">
        <v>39</v>
      </c>
      <c r="C6" t="s">
        <v>106</v>
      </c>
      <c r="D6" t="s">
        <v>86</v>
      </c>
      <c r="E6" s="36">
        <v>0</v>
      </c>
      <c r="F6" s="36">
        <v>0</v>
      </c>
      <c r="G6" s="36">
        <v>3400</v>
      </c>
      <c r="H6" s="36">
        <v>0</v>
      </c>
      <c r="I6" s="36">
        <v>3400</v>
      </c>
      <c r="J6">
        <f t="shared" si="0"/>
        <v>0.22222222222222221</v>
      </c>
      <c r="K6">
        <v>2023</v>
      </c>
    </row>
    <row r="7" spans="1:11" x14ac:dyDescent="0.35">
      <c r="A7" t="s">
        <v>88</v>
      </c>
      <c r="B7" t="s">
        <v>39</v>
      </c>
      <c r="C7" t="s">
        <v>107</v>
      </c>
      <c r="D7" t="s">
        <v>108</v>
      </c>
      <c r="E7" s="36">
        <v>0</v>
      </c>
      <c r="F7" s="36">
        <v>50</v>
      </c>
      <c r="G7" s="36">
        <v>1500</v>
      </c>
      <c r="H7" s="36">
        <v>0</v>
      </c>
      <c r="I7" s="36">
        <v>1550</v>
      </c>
      <c r="J7">
        <f t="shared" si="0"/>
        <v>9.8039215686274508E-2</v>
      </c>
      <c r="K7">
        <v>2023</v>
      </c>
    </row>
    <row r="8" spans="1:11" x14ac:dyDescent="0.35">
      <c r="A8" t="s">
        <v>109</v>
      </c>
      <c r="B8" t="s">
        <v>39</v>
      </c>
      <c r="C8" t="s">
        <v>110</v>
      </c>
      <c r="D8" t="s">
        <v>86</v>
      </c>
      <c r="E8" s="36">
        <v>0</v>
      </c>
      <c r="F8" s="36">
        <v>0</v>
      </c>
      <c r="G8" s="36">
        <v>3100</v>
      </c>
      <c r="H8" s="36">
        <v>0</v>
      </c>
      <c r="I8" s="36">
        <v>3100</v>
      </c>
      <c r="J8">
        <f t="shared" si="0"/>
        <v>0.20261437908496732</v>
      </c>
      <c r="K8">
        <v>2023</v>
      </c>
    </row>
    <row r="9" spans="1:11" x14ac:dyDescent="0.35">
      <c r="A9" t="s">
        <v>111</v>
      </c>
      <c r="B9" t="s">
        <v>39</v>
      </c>
      <c r="C9" t="s">
        <v>112</v>
      </c>
      <c r="D9" t="s">
        <v>86</v>
      </c>
      <c r="E9" s="36"/>
      <c r="F9" s="36"/>
      <c r="G9" s="36">
        <v>2400</v>
      </c>
      <c r="H9" s="36"/>
      <c r="I9" s="36">
        <v>2400</v>
      </c>
      <c r="J9">
        <f t="shared" si="0"/>
        <v>0.15686274509803921</v>
      </c>
      <c r="K9">
        <v>2023</v>
      </c>
    </row>
    <row r="10" spans="1:11" x14ac:dyDescent="0.35">
      <c r="A10" t="s">
        <v>113</v>
      </c>
      <c r="B10" t="s">
        <v>100</v>
      </c>
      <c r="C10" t="s">
        <v>114</v>
      </c>
      <c r="D10" t="s">
        <v>115</v>
      </c>
      <c r="E10" s="36">
        <v>1100</v>
      </c>
      <c r="F10" s="36">
        <v>1300</v>
      </c>
      <c r="G10" s="36">
        <v>1600</v>
      </c>
      <c r="H10" s="36">
        <v>0</v>
      </c>
      <c r="I10" s="36">
        <v>4000</v>
      </c>
      <c r="J10">
        <f t="shared" si="0"/>
        <v>0.10457516339869281</v>
      </c>
      <c r="K10">
        <v>2023</v>
      </c>
    </row>
    <row r="11" spans="1:11" x14ac:dyDescent="0.35">
      <c r="A11" t="s">
        <v>116</v>
      </c>
      <c r="B11" t="s">
        <v>100</v>
      </c>
      <c r="C11" t="s">
        <v>117</v>
      </c>
      <c r="D11" t="s">
        <v>118</v>
      </c>
      <c r="E11" s="36">
        <v>128</v>
      </c>
      <c r="F11" s="36">
        <v>580</v>
      </c>
      <c r="G11" s="36">
        <v>0</v>
      </c>
      <c r="H11" s="36">
        <v>3</v>
      </c>
      <c r="I11" s="36">
        <v>700</v>
      </c>
      <c r="J11">
        <f t="shared" si="0"/>
        <v>0</v>
      </c>
      <c r="K11">
        <v>2023</v>
      </c>
    </row>
    <row r="12" spans="1:11" x14ac:dyDescent="0.35">
      <c r="A12" t="s">
        <v>119</v>
      </c>
      <c r="B12" t="s">
        <v>100</v>
      </c>
      <c r="C12" t="s">
        <v>120</v>
      </c>
      <c r="D12" t="s">
        <v>86</v>
      </c>
      <c r="E12" s="36">
        <v>0</v>
      </c>
      <c r="F12" s="36">
        <v>0</v>
      </c>
      <c r="G12" s="36">
        <v>3600</v>
      </c>
      <c r="H12" s="36">
        <v>0</v>
      </c>
      <c r="I12" s="36">
        <v>3600</v>
      </c>
      <c r="J12">
        <f t="shared" si="0"/>
        <v>0.23529411764705882</v>
      </c>
      <c r="K12">
        <v>2023</v>
      </c>
    </row>
    <row r="13" spans="1:11" x14ac:dyDescent="0.35">
      <c r="A13" t="s">
        <v>121</v>
      </c>
      <c r="B13" t="s">
        <v>100</v>
      </c>
      <c r="C13" t="s">
        <v>122</v>
      </c>
      <c r="D13" t="s">
        <v>86</v>
      </c>
      <c r="E13" s="36">
        <v>0</v>
      </c>
      <c r="F13" s="36">
        <v>0</v>
      </c>
      <c r="G13" s="36">
        <v>4200</v>
      </c>
      <c r="H13" s="36">
        <v>0</v>
      </c>
      <c r="I13" s="36">
        <v>4200</v>
      </c>
      <c r="J13">
        <f t="shared" si="0"/>
        <v>0.27450980392156865</v>
      </c>
      <c r="K13">
        <v>2023</v>
      </c>
    </row>
    <row r="14" spans="1:11" x14ac:dyDescent="0.35">
      <c r="A14" t="s">
        <v>123</v>
      </c>
      <c r="B14" t="s">
        <v>100</v>
      </c>
      <c r="C14" t="s">
        <v>124</v>
      </c>
      <c r="D14" t="s">
        <v>86</v>
      </c>
      <c r="E14" s="36">
        <v>0</v>
      </c>
      <c r="F14" s="36">
        <v>0</v>
      </c>
      <c r="G14" s="36">
        <v>300</v>
      </c>
      <c r="H14" s="36">
        <v>0</v>
      </c>
      <c r="I14" s="36">
        <v>300</v>
      </c>
      <c r="J14">
        <f t="shared" si="0"/>
        <v>1.9607843137254902E-2</v>
      </c>
      <c r="K14">
        <v>2023</v>
      </c>
    </row>
    <row r="15" spans="1:11" x14ac:dyDescent="0.35">
      <c r="A15" t="s">
        <v>125</v>
      </c>
      <c r="B15" t="s">
        <v>100</v>
      </c>
      <c r="C15" t="s">
        <v>126</v>
      </c>
      <c r="D15" t="s">
        <v>127</v>
      </c>
      <c r="E15" s="36">
        <v>345</v>
      </c>
      <c r="F15" s="36">
        <v>0</v>
      </c>
      <c r="G15" s="36">
        <v>2520</v>
      </c>
      <c r="H15" s="36">
        <v>0</v>
      </c>
      <c r="I15" s="36">
        <v>2900</v>
      </c>
      <c r="J15">
        <v>0</v>
      </c>
      <c r="K15">
        <v>2023</v>
      </c>
    </row>
    <row r="16" spans="1:11" x14ac:dyDescent="0.35">
      <c r="A16" t="s">
        <v>128</v>
      </c>
      <c r="B16" t="s">
        <v>100</v>
      </c>
      <c r="C16" t="s">
        <v>129</v>
      </c>
      <c r="D16" t="s">
        <v>130</v>
      </c>
      <c r="E16" s="36">
        <v>4200</v>
      </c>
      <c r="F16" s="36">
        <v>800</v>
      </c>
      <c r="G16" s="36">
        <v>2500</v>
      </c>
      <c r="H16" s="36"/>
      <c r="I16" s="36">
        <v>7500</v>
      </c>
      <c r="J16" t="s">
        <v>131</v>
      </c>
      <c r="K16">
        <v>2023</v>
      </c>
    </row>
    <row r="17" spans="1:11" x14ac:dyDescent="0.35">
      <c r="A17" t="s">
        <v>132</v>
      </c>
      <c r="B17" t="s">
        <v>100</v>
      </c>
      <c r="C17" t="s">
        <v>133</v>
      </c>
      <c r="D17" t="s">
        <v>134</v>
      </c>
      <c r="E17" s="36">
        <v>0</v>
      </c>
      <c r="F17" s="36">
        <v>0</v>
      </c>
      <c r="G17" s="36">
        <v>0</v>
      </c>
      <c r="H17" s="36">
        <v>252</v>
      </c>
      <c r="I17" s="36">
        <v>252</v>
      </c>
      <c r="J17">
        <f t="shared" si="0"/>
        <v>0</v>
      </c>
      <c r="K17">
        <v>2020</v>
      </c>
    </row>
    <row r="18" spans="1:11" x14ac:dyDescent="0.35">
      <c r="A18" t="s">
        <v>135</v>
      </c>
      <c r="B18" t="s">
        <v>39</v>
      </c>
      <c r="C18" t="s">
        <v>133</v>
      </c>
      <c r="D18" t="s">
        <v>134</v>
      </c>
      <c r="E18" s="36">
        <v>0</v>
      </c>
      <c r="F18" s="36">
        <v>0</v>
      </c>
      <c r="G18" s="36">
        <v>0</v>
      </c>
      <c r="H18" s="36">
        <v>252</v>
      </c>
      <c r="I18" s="36">
        <v>252</v>
      </c>
      <c r="J18">
        <f t="shared" ref="J18:J21" si="1">G18/15300</f>
        <v>0</v>
      </c>
      <c r="K18">
        <v>2020</v>
      </c>
    </row>
    <row r="19" spans="1:11" x14ac:dyDescent="0.35">
      <c r="A19" t="s">
        <v>136</v>
      </c>
      <c r="B19" t="s">
        <v>39</v>
      </c>
      <c r="C19" t="s">
        <v>137</v>
      </c>
      <c r="D19" t="s">
        <v>134</v>
      </c>
      <c r="E19" s="36">
        <v>0</v>
      </c>
      <c r="F19" s="36">
        <v>0</v>
      </c>
      <c r="G19" s="36">
        <v>0</v>
      </c>
      <c r="H19" s="90">
        <v>4.2000000000000003E-2</v>
      </c>
      <c r="I19" s="90">
        <v>4.2000000000000003E-2</v>
      </c>
      <c r="J19">
        <f t="shared" si="1"/>
        <v>0</v>
      </c>
      <c r="K19">
        <v>2020</v>
      </c>
    </row>
    <row r="20" spans="1:11" x14ac:dyDescent="0.35">
      <c r="A20" t="s">
        <v>138</v>
      </c>
      <c r="B20" t="s">
        <v>39</v>
      </c>
      <c r="C20" t="s">
        <v>133</v>
      </c>
      <c r="D20" t="s">
        <v>134</v>
      </c>
      <c r="E20" s="36">
        <v>0</v>
      </c>
      <c r="F20" s="36">
        <v>0</v>
      </c>
      <c r="G20" s="36">
        <v>0</v>
      </c>
      <c r="H20" s="36">
        <v>252</v>
      </c>
      <c r="I20" s="36">
        <v>252</v>
      </c>
      <c r="J20">
        <f t="shared" si="1"/>
        <v>0</v>
      </c>
      <c r="K20">
        <v>2020</v>
      </c>
    </row>
    <row r="21" spans="1:11" x14ac:dyDescent="0.35">
      <c r="A21" t="s">
        <v>139</v>
      </c>
      <c r="B21" t="s">
        <v>39</v>
      </c>
      <c r="C21" t="s">
        <v>140</v>
      </c>
      <c r="D21" t="s">
        <v>134</v>
      </c>
      <c r="E21" s="36">
        <v>0</v>
      </c>
      <c r="F21" s="36">
        <v>0</v>
      </c>
      <c r="G21" s="36">
        <v>0</v>
      </c>
      <c r="H21" s="90">
        <v>4.1000000000000002E-2</v>
      </c>
      <c r="I21" s="90">
        <v>4.1000000000000002E-2</v>
      </c>
      <c r="J21">
        <f t="shared" si="1"/>
        <v>0</v>
      </c>
      <c r="K21">
        <v>2020</v>
      </c>
    </row>
    <row r="22" spans="1:11" x14ac:dyDescent="0.35">
      <c r="A22" t="s">
        <v>141</v>
      </c>
      <c r="B22" t="s">
        <v>39</v>
      </c>
      <c r="C22" t="s">
        <v>133</v>
      </c>
      <c r="D22" t="s">
        <v>134</v>
      </c>
      <c r="E22" s="36">
        <v>0</v>
      </c>
      <c r="F22" s="36">
        <v>0</v>
      </c>
      <c r="G22" s="36">
        <v>0</v>
      </c>
      <c r="H22" s="36">
        <v>252</v>
      </c>
      <c r="I22" s="36">
        <v>252</v>
      </c>
      <c r="J22">
        <f t="shared" si="0"/>
        <v>0</v>
      </c>
      <c r="K22">
        <v>2020</v>
      </c>
    </row>
    <row r="23" spans="1:11" x14ac:dyDescent="0.35">
      <c r="A23" t="s">
        <v>142</v>
      </c>
      <c r="B23" t="s">
        <v>39</v>
      </c>
      <c r="C23" t="s">
        <v>133</v>
      </c>
      <c r="D23" t="s">
        <v>134</v>
      </c>
      <c r="E23" s="36">
        <v>0</v>
      </c>
      <c r="F23" s="36">
        <v>0</v>
      </c>
      <c r="G23" s="36">
        <v>0</v>
      </c>
      <c r="H23" s="36">
        <v>252</v>
      </c>
      <c r="I23" s="36">
        <v>252</v>
      </c>
      <c r="J23">
        <f t="shared" si="0"/>
        <v>0</v>
      </c>
      <c r="K23">
        <v>2020</v>
      </c>
    </row>
    <row r="24" spans="1:11" x14ac:dyDescent="0.35">
      <c r="A24" t="s">
        <v>143</v>
      </c>
      <c r="B24" t="s">
        <v>39</v>
      </c>
      <c r="C24" t="s">
        <v>144</v>
      </c>
      <c r="D24" t="s">
        <v>134</v>
      </c>
      <c r="E24" s="36">
        <v>0</v>
      </c>
      <c r="F24" s="36">
        <v>0</v>
      </c>
      <c r="G24" s="36">
        <v>0</v>
      </c>
      <c r="H24" s="90">
        <v>2.8000000000000001E-2</v>
      </c>
      <c r="I24" s="90">
        <v>2.8000000000000001E-2</v>
      </c>
      <c r="J24">
        <f t="shared" si="0"/>
        <v>0</v>
      </c>
      <c r="K24">
        <v>2020</v>
      </c>
    </row>
    <row r="25" spans="1:11" x14ac:dyDescent="0.35">
      <c r="A25" t="s">
        <v>145</v>
      </c>
      <c r="B25" t="s">
        <v>39</v>
      </c>
      <c r="C25" t="s">
        <v>133</v>
      </c>
      <c r="D25" t="s">
        <v>134</v>
      </c>
      <c r="E25" s="36">
        <v>0</v>
      </c>
      <c r="F25" s="36">
        <v>0</v>
      </c>
      <c r="G25" s="36">
        <v>0</v>
      </c>
      <c r="H25" s="36">
        <v>252</v>
      </c>
      <c r="I25" s="36">
        <v>252</v>
      </c>
      <c r="J25">
        <f t="shared" si="0"/>
        <v>0</v>
      </c>
      <c r="K25">
        <v>2020</v>
      </c>
    </row>
    <row r="26" spans="1:11" x14ac:dyDescent="0.35">
      <c r="A26" t="s">
        <v>146</v>
      </c>
      <c r="B26" t="s">
        <v>39</v>
      </c>
      <c r="C26" t="s">
        <v>133</v>
      </c>
      <c r="D26" t="s">
        <v>134</v>
      </c>
      <c r="E26" s="36">
        <v>0</v>
      </c>
      <c r="F26" s="36">
        <v>0</v>
      </c>
      <c r="G26" s="36">
        <v>0</v>
      </c>
      <c r="H26" s="36">
        <v>252</v>
      </c>
      <c r="I26" s="36">
        <v>252</v>
      </c>
      <c r="J26">
        <f t="shared" si="0"/>
        <v>0</v>
      </c>
      <c r="K26">
        <v>2020</v>
      </c>
    </row>
    <row r="27" spans="1:11" x14ac:dyDescent="0.35">
      <c r="A27" t="s">
        <v>147</v>
      </c>
      <c r="B27" t="s">
        <v>39</v>
      </c>
      <c r="C27" t="s">
        <v>133</v>
      </c>
      <c r="D27" t="s">
        <v>134</v>
      </c>
      <c r="E27" s="36">
        <v>0</v>
      </c>
      <c r="F27" s="36">
        <v>0</v>
      </c>
      <c r="G27" s="36">
        <v>0</v>
      </c>
      <c r="H27" s="36">
        <v>252</v>
      </c>
      <c r="I27" s="36">
        <v>252</v>
      </c>
      <c r="J27">
        <f t="shared" si="0"/>
        <v>0</v>
      </c>
      <c r="K27">
        <v>2020</v>
      </c>
    </row>
    <row r="28" spans="1:11" x14ac:dyDescent="0.35">
      <c r="A28" t="s">
        <v>148</v>
      </c>
      <c r="B28" t="s">
        <v>39</v>
      </c>
      <c r="C28" t="s">
        <v>133</v>
      </c>
      <c r="D28" t="s">
        <v>134</v>
      </c>
      <c r="E28" s="36">
        <v>0</v>
      </c>
      <c r="F28" s="36">
        <v>0</v>
      </c>
      <c r="G28" s="36">
        <v>0</v>
      </c>
      <c r="H28" s="36">
        <v>252</v>
      </c>
      <c r="I28" s="36">
        <v>252</v>
      </c>
      <c r="J28">
        <f t="shared" si="0"/>
        <v>0</v>
      </c>
      <c r="K28">
        <v>2020</v>
      </c>
    </row>
    <row r="29" spans="1:11" x14ac:dyDescent="0.35">
      <c r="A29" t="s">
        <v>149</v>
      </c>
      <c r="B29" t="s">
        <v>39</v>
      </c>
      <c r="C29" t="s">
        <v>133</v>
      </c>
      <c r="D29" t="s">
        <v>134</v>
      </c>
      <c r="E29" s="36">
        <v>0</v>
      </c>
      <c r="F29" s="36">
        <v>0</v>
      </c>
      <c r="G29" s="36">
        <v>0</v>
      </c>
      <c r="H29" s="36">
        <v>252</v>
      </c>
      <c r="I29" s="36">
        <v>252</v>
      </c>
      <c r="J29">
        <f t="shared" si="0"/>
        <v>0</v>
      </c>
      <c r="K29">
        <v>2020</v>
      </c>
    </row>
    <row r="30" spans="1:11" x14ac:dyDescent="0.35">
      <c r="A30" t="s">
        <v>150</v>
      </c>
      <c r="B30" t="s">
        <v>39</v>
      </c>
      <c r="C30" t="s">
        <v>133</v>
      </c>
      <c r="D30" t="s">
        <v>134</v>
      </c>
      <c r="E30" s="36">
        <v>0</v>
      </c>
      <c r="F30" s="36">
        <v>0</v>
      </c>
      <c r="G30" s="36">
        <v>0</v>
      </c>
      <c r="H30" s="36">
        <v>252</v>
      </c>
      <c r="I30" s="36">
        <v>252</v>
      </c>
      <c r="J30">
        <f t="shared" si="0"/>
        <v>0</v>
      </c>
      <c r="K30">
        <v>2020</v>
      </c>
    </row>
    <row r="31" spans="1:11" x14ac:dyDescent="0.35">
      <c r="A31" t="s">
        <v>151</v>
      </c>
      <c r="B31" t="s">
        <v>39</v>
      </c>
      <c r="C31" t="s">
        <v>152</v>
      </c>
      <c r="D31" t="s">
        <v>134</v>
      </c>
      <c r="E31" s="36">
        <v>0</v>
      </c>
      <c r="F31" s="36">
        <v>0</v>
      </c>
      <c r="G31" s="36">
        <v>0</v>
      </c>
      <c r="H31" s="91">
        <v>2.6</v>
      </c>
      <c r="I31" s="91">
        <v>2.6</v>
      </c>
      <c r="J31">
        <f t="shared" si="0"/>
        <v>0</v>
      </c>
      <c r="K31">
        <v>2020</v>
      </c>
    </row>
    <row r="32" spans="1:11" x14ac:dyDescent="0.35">
      <c r="A32" t="s">
        <v>153</v>
      </c>
      <c r="B32" t="s">
        <v>39</v>
      </c>
      <c r="C32" t="s">
        <v>154</v>
      </c>
      <c r="D32" t="s">
        <v>134</v>
      </c>
      <c r="E32" s="36">
        <v>0</v>
      </c>
      <c r="F32" s="36">
        <v>0</v>
      </c>
      <c r="G32" s="36">
        <v>0</v>
      </c>
      <c r="H32" s="36">
        <v>62.5</v>
      </c>
      <c r="I32" s="36">
        <v>252</v>
      </c>
      <c r="J32">
        <f t="shared" si="0"/>
        <v>0</v>
      </c>
      <c r="K32">
        <v>2020</v>
      </c>
    </row>
    <row r="33" spans="1:11" x14ac:dyDescent="0.35">
      <c r="A33" t="s">
        <v>155</v>
      </c>
      <c r="B33" t="s">
        <v>39</v>
      </c>
      <c r="C33" t="s">
        <v>156</v>
      </c>
      <c r="D33" t="s">
        <v>134</v>
      </c>
      <c r="E33" s="36">
        <v>0</v>
      </c>
      <c r="F33" s="36">
        <v>0</v>
      </c>
      <c r="G33" s="36">
        <v>0</v>
      </c>
      <c r="H33" s="36">
        <v>16</v>
      </c>
      <c r="I33" s="36">
        <v>16</v>
      </c>
      <c r="J33">
        <f t="shared" si="0"/>
        <v>0</v>
      </c>
      <c r="K33">
        <v>2020</v>
      </c>
    </row>
    <row r="34" spans="1:11" x14ac:dyDescent="0.35">
      <c r="A34" t="s">
        <v>157</v>
      </c>
      <c r="B34" t="s">
        <v>39</v>
      </c>
      <c r="C34" t="s">
        <v>158</v>
      </c>
      <c r="D34" t="s">
        <v>134</v>
      </c>
      <c r="E34" s="36">
        <v>0</v>
      </c>
      <c r="F34" s="36">
        <v>0</v>
      </c>
      <c r="G34" s="36">
        <v>0</v>
      </c>
      <c r="H34" s="36">
        <v>12</v>
      </c>
      <c r="I34" s="36">
        <v>12</v>
      </c>
      <c r="J34">
        <f t="shared" si="0"/>
        <v>0</v>
      </c>
      <c r="K34">
        <v>2020</v>
      </c>
    </row>
    <row r="35" spans="1:11" x14ac:dyDescent="0.35">
      <c r="A35" t="s">
        <v>159</v>
      </c>
      <c r="B35" t="s">
        <v>39</v>
      </c>
      <c r="C35" t="s">
        <v>160</v>
      </c>
      <c r="D35" t="s">
        <v>134</v>
      </c>
      <c r="E35" s="36">
        <v>0</v>
      </c>
      <c r="F35" s="36">
        <v>0</v>
      </c>
      <c r="G35" s="36">
        <v>0</v>
      </c>
      <c r="H35" s="36">
        <v>92</v>
      </c>
      <c r="I35" s="36">
        <v>92</v>
      </c>
      <c r="J35">
        <f t="shared" si="0"/>
        <v>0</v>
      </c>
      <c r="K35">
        <v>2020</v>
      </c>
    </row>
    <row r="36" spans="1:11" x14ac:dyDescent="0.35">
      <c r="A36" t="s">
        <v>161</v>
      </c>
      <c r="B36" t="s">
        <v>39</v>
      </c>
      <c r="C36" t="s">
        <v>162</v>
      </c>
      <c r="D36" t="s">
        <v>134</v>
      </c>
      <c r="E36" s="36">
        <v>0</v>
      </c>
      <c r="F36" s="36">
        <v>0</v>
      </c>
      <c r="G36" s="36">
        <v>0</v>
      </c>
      <c r="H36" s="36">
        <v>166</v>
      </c>
      <c r="I36" s="36">
        <v>166</v>
      </c>
      <c r="J36">
        <f t="shared" si="0"/>
        <v>0</v>
      </c>
      <c r="K36">
        <v>2020</v>
      </c>
    </row>
    <row r="37" spans="1:11" x14ac:dyDescent="0.35">
      <c r="A37" t="s">
        <v>83</v>
      </c>
      <c r="B37" t="s">
        <v>39</v>
      </c>
      <c r="C37" t="s">
        <v>163</v>
      </c>
      <c r="D37" t="s">
        <v>98</v>
      </c>
      <c r="E37" s="36">
        <v>0</v>
      </c>
      <c r="F37" s="36">
        <v>23300</v>
      </c>
      <c r="G37" s="36">
        <v>9400</v>
      </c>
      <c r="H37" s="36">
        <v>0</v>
      </c>
      <c r="I37" s="36">
        <v>32700</v>
      </c>
      <c r="J37">
        <f t="shared" si="0"/>
        <v>0.6143790849673203</v>
      </c>
      <c r="K37">
        <v>2023</v>
      </c>
    </row>
    <row r="38" spans="1:11" x14ac:dyDescent="0.35">
      <c r="A38" t="s">
        <v>164</v>
      </c>
      <c r="B38" t="s">
        <v>39</v>
      </c>
      <c r="C38" t="s">
        <v>163</v>
      </c>
      <c r="D38" t="s">
        <v>86</v>
      </c>
      <c r="E38" s="36">
        <v>0</v>
      </c>
      <c r="F38" s="36">
        <v>0</v>
      </c>
      <c r="G38" s="36">
        <v>1100</v>
      </c>
      <c r="H38" s="36">
        <v>0</v>
      </c>
      <c r="I38" s="36">
        <v>1100</v>
      </c>
      <c r="J38">
        <f t="shared" si="0"/>
        <v>7.1895424836601302E-2</v>
      </c>
      <c r="K38">
        <v>2023</v>
      </c>
    </row>
    <row r="39" spans="1:11" x14ac:dyDescent="0.35">
      <c r="A39" t="s">
        <v>87</v>
      </c>
      <c r="B39" t="s">
        <v>39</v>
      </c>
      <c r="C39" t="s">
        <v>165</v>
      </c>
      <c r="D39" t="s">
        <v>80</v>
      </c>
      <c r="E39" s="36">
        <v>0</v>
      </c>
      <c r="F39" s="36">
        <v>4500</v>
      </c>
      <c r="G39" s="36">
        <v>0</v>
      </c>
      <c r="H39" s="36">
        <v>0</v>
      </c>
      <c r="I39" s="36">
        <v>4500</v>
      </c>
      <c r="J39">
        <v>0</v>
      </c>
      <c r="K39">
        <v>2023</v>
      </c>
    </row>
    <row r="40" spans="1:11" x14ac:dyDescent="0.35">
      <c r="A40" t="s">
        <v>166</v>
      </c>
      <c r="B40" t="s">
        <v>39</v>
      </c>
      <c r="C40" t="s">
        <v>167</v>
      </c>
      <c r="D40" t="s">
        <v>86</v>
      </c>
      <c r="E40" s="36">
        <v>0</v>
      </c>
      <c r="F40" s="36">
        <v>0</v>
      </c>
      <c r="G40" s="36">
        <v>1415</v>
      </c>
      <c r="H40" s="36"/>
      <c r="I40" s="36">
        <v>1400</v>
      </c>
      <c r="J40">
        <f t="shared" si="0"/>
        <v>9.2483660130718959E-2</v>
      </c>
      <c r="K40">
        <v>2023</v>
      </c>
    </row>
    <row r="41" spans="1:11" x14ac:dyDescent="0.35">
      <c r="A41" t="s">
        <v>168</v>
      </c>
      <c r="B41" t="s">
        <v>100</v>
      </c>
      <c r="C41" t="s">
        <v>169</v>
      </c>
      <c r="D41" t="s">
        <v>86</v>
      </c>
      <c r="E41" s="36">
        <v>0</v>
      </c>
      <c r="F41" s="36">
        <v>0</v>
      </c>
      <c r="G41" s="36">
        <v>15300</v>
      </c>
      <c r="H41" s="36">
        <v>0</v>
      </c>
      <c r="I41" s="36">
        <v>15300</v>
      </c>
      <c r="J41">
        <f t="shared" si="0"/>
        <v>1</v>
      </c>
      <c r="K41">
        <v>2023</v>
      </c>
    </row>
    <row r="42" spans="1:11" x14ac:dyDescent="0.35">
      <c r="A42" t="s">
        <v>170</v>
      </c>
      <c r="B42" t="s">
        <v>100</v>
      </c>
      <c r="C42" t="s">
        <v>171</v>
      </c>
      <c r="D42" t="s">
        <v>86</v>
      </c>
      <c r="E42" s="36">
        <v>0</v>
      </c>
      <c r="F42" s="36">
        <v>0</v>
      </c>
      <c r="G42" s="36">
        <v>3400</v>
      </c>
      <c r="H42" s="36">
        <v>0</v>
      </c>
      <c r="I42" s="36">
        <v>3400</v>
      </c>
      <c r="J42">
        <f t="shared" si="0"/>
        <v>0.22222222222222221</v>
      </c>
      <c r="K42">
        <v>2023</v>
      </c>
    </row>
    <row r="43" spans="1:11" x14ac:dyDescent="0.35">
      <c r="A43" t="s">
        <v>291</v>
      </c>
      <c r="B43" t="s">
        <v>100</v>
      </c>
      <c r="C43" t="s">
        <v>292</v>
      </c>
      <c r="D43" t="s">
        <v>86</v>
      </c>
      <c r="E43" s="36">
        <v>0</v>
      </c>
      <c r="F43" s="36">
        <v>0</v>
      </c>
      <c r="G43" s="36">
        <v>4300</v>
      </c>
      <c r="H43" s="36">
        <v>0</v>
      </c>
      <c r="I43" s="36">
        <v>4300</v>
      </c>
      <c r="J43">
        <f>G43/15300</f>
        <v>0.28104575163398693</v>
      </c>
      <c r="K43">
        <v>2025</v>
      </c>
    </row>
    <row r="44" spans="1:11" x14ac:dyDescent="0.35">
      <c r="A44" t="s">
        <v>172</v>
      </c>
      <c r="B44" t="s">
        <v>100</v>
      </c>
      <c r="C44" t="s">
        <v>173</v>
      </c>
      <c r="D44" t="s">
        <v>86</v>
      </c>
      <c r="E44" s="36">
        <v>0</v>
      </c>
      <c r="F44" s="36">
        <v>0</v>
      </c>
      <c r="G44" s="36">
        <v>30700</v>
      </c>
      <c r="H44" s="36">
        <v>0</v>
      </c>
      <c r="I44" s="36">
        <v>30700</v>
      </c>
      <c r="J44">
        <f t="shared" si="0"/>
        <v>2.0065359477124183</v>
      </c>
      <c r="K44">
        <v>2023</v>
      </c>
    </row>
    <row r="45" spans="1:11" x14ac:dyDescent="0.35">
      <c r="A45" t="s">
        <v>174</v>
      </c>
      <c r="B45" t="s">
        <v>39</v>
      </c>
      <c r="C45" t="s">
        <v>129</v>
      </c>
      <c r="D45" t="s">
        <v>175</v>
      </c>
      <c r="E45" s="36">
        <v>2500</v>
      </c>
      <c r="F45" s="36">
        <v>5100</v>
      </c>
      <c r="G45" s="36">
        <v>0</v>
      </c>
      <c r="H45" s="36">
        <v>0</v>
      </c>
      <c r="I45" s="36">
        <v>7600</v>
      </c>
      <c r="J45">
        <f t="shared" si="0"/>
        <v>0</v>
      </c>
      <c r="K45">
        <v>2023</v>
      </c>
    </row>
    <row r="46" spans="1:11" x14ac:dyDescent="0.35">
      <c r="A46" t="s">
        <v>176</v>
      </c>
      <c r="B46" t="s">
        <v>100</v>
      </c>
      <c r="C46" t="s">
        <v>177</v>
      </c>
      <c r="D46" t="s">
        <v>86</v>
      </c>
      <c r="E46" s="36">
        <v>0</v>
      </c>
      <c r="F46" s="36">
        <v>0</v>
      </c>
      <c r="G46" s="36">
        <v>8100</v>
      </c>
      <c r="H46" s="36">
        <v>0</v>
      </c>
      <c r="I46" s="36">
        <v>8100</v>
      </c>
      <c r="J46">
        <f t="shared" si="0"/>
        <v>0.52941176470588236</v>
      </c>
      <c r="K46">
        <v>2023</v>
      </c>
    </row>
    <row r="47" spans="1:11" x14ac:dyDescent="0.35">
      <c r="A47" t="s">
        <v>178</v>
      </c>
      <c r="B47" t="s">
        <v>100</v>
      </c>
      <c r="C47" t="s">
        <v>179</v>
      </c>
      <c r="D47" t="s">
        <v>86</v>
      </c>
      <c r="E47" s="36">
        <v>0</v>
      </c>
      <c r="F47" s="36">
        <v>0</v>
      </c>
      <c r="G47" s="36">
        <v>15300</v>
      </c>
      <c r="H47" s="36">
        <v>0</v>
      </c>
      <c r="I47" s="36">
        <v>15300</v>
      </c>
      <c r="J47">
        <f t="shared" si="0"/>
        <v>1</v>
      </c>
      <c r="K47">
        <v>2023</v>
      </c>
    </row>
    <row r="48" spans="1:11" x14ac:dyDescent="0.35">
      <c r="A48" t="s">
        <v>290</v>
      </c>
      <c r="B48" t="s">
        <v>100</v>
      </c>
      <c r="C48" t="s">
        <v>180</v>
      </c>
      <c r="D48" t="s">
        <v>86</v>
      </c>
      <c r="E48" s="36">
        <v>0</v>
      </c>
      <c r="F48" s="36">
        <v>0</v>
      </c>
      <c r="G48" s="36">
        <v>15920</v>
      </c>
      <c r="H48" s="36">
        <v>0</v>
      </c>
      <c r="I48" s="36">
        <v>15920</v>
      </c>
      <c r="J48">
        <f t="shared" si="0"/>
        <v>1.0405228758169935</v>
      </c>
      <c r="K48">
        <v>2024</v>
      </c>
    </row>
  </sheetData>
  <sheetProtection algorithmName="SHA-512" hashValue="m2vbwR76KkxI3zFsrVNLatOOGzBFyMHMH1oXrCqsGLscGE4hmDZLZUU/eakMEtQ80k+a/XykG98bou9Wfh9d9g==" saltValue="OKPdO+LastCZwfOGqEkG0g==" spinCount="100000" sheet="1" objects="1" scenarios="1"/>
  <dataConsolidate/>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8660E-0F0F-448D-8C0E-4BEB5BD64C0A}">
  <dimension ref="A1:M26"/>
  <sheetViews>
    <sheetView topLeftCell="C1" workbookViewId="0">
      <selection activeCell="K3" sqref="K3:K26"/>
    </sheetView>
  </sheetViews>
  <sheetFormatPr defaultColWidth="8.81640625" defaultRowHeight="14.5" x14ac:dyDescent="0.35"/>
  <cols>
    <col min="2" max="2" width="16" customWidth="1"/>
    <col min="3" max="3" width="12.1796875" bestFit="1" customWidth="1"/>
    <col min="4" max="4" width="6" bestFit="1" customWidth="1"/>
    <col min="5" max="5" width="20.1796875" customWidth="1"/>
    <col min="6" max="6" width="49.1796875" customWidth="1"/>
    <col min="7" max="7" width="14.7265625" bestFit="1" customWidth="1"/>
    <col min="8" max="8" width="10.7265625" bestFit="1" customWidth="1"/>
    <col min="9" max="9" width="11.453125" bestFit="1" customWidth="1"/>
    <col min="10" max="10" width="8" bestFit="1" customWidth="1"/>
    <col min="11" max="11" width="9.26953125" bestFit="1" customWidth="1"/>
    <col min="12" max="12" width="11.7265625" bestFit="1" customWidth="1"/>
    <col min="13" max="13" width="44.81640625" bestFit="1" customWidth="1"/>
  </cols>
  <sheetData>
    <row r="1" spans="1:13" x14ac:dyDescent="0.35">
      <c r="A1" s="136" t="s">
        <v>181</v>
      </c>
      <c r="B1" s="136" t="s">
        <v>182</v>
      </c>
      <c r="C1" s="136" t="s">
        <v>183</v>
      </c>
      <c r="D1" s="136" t="s">
        <v>184</v>
      </c>
      <c r="E1" s="136" t="s">
        <v>185</v>
      </c>
      <c r="F1" s="136" t="s">
        <v>186</v>
      </c>
      <c r="G1" s="136" t="s">
        <v>187</v>
      </c>
      <c r="H1" s="136" t="s">
        <v>188</v>
      </c>
      <c r="I1" s="24" t="s">
        <v>189</v>
      </c>
      <c r="J1" s="136" t="s">
        <v>80</v>
      </c>
      <c r="K1" s="24" t="s">
        <v>190</v>
      </c>
      <c r="L1" s="136" t="s">
        <v>134</v>
      </c>
      <c r="M1" s="138" t="s">
        <v>191</v>
      </c>
    </row>
    <row r="2" spans="1:13" ht="26" x14ac:dyDescent="0.35">
      <c r="A2" s="137"/>
      <c r="B2" s="137"/>
      <c r="C2" s="137"/>
      <c r="D2" s="137"/>
      <c r="E2" s="137"/>
      <c r="F2" s="137"/>
      <c r="G2" s="137"/>
      <c r="H2" s="137"/>
      <c r="I2" s="25" t="s">
        <v>192</v>
      </c>
      <c r="J2" s="137"/>
      <c r="K2" s="25" t="s">
        <v>193</v>
      </c>
      <c r="L2" s="137"/>
      <c r="M2" s="137"/>
    </row>
    <row r="3" spans="1:13" ht="39.5" thickBot="1" x14ac:dyDescent="0.4">
      <c r="A3" s="26" t="s">
        <v>194</v>
      </c>
      <c r="B3" s="26" t="s">
        <v>195</v>
      </c>
      <c r="C3" s="26" t="s">
        <v>196</v>
      </c>
      <c r="D3" s="27" t="s">
        <v>197</v>
      </c>
      <c r="E3" s="26" t="s">
        <v>198</v>
      </c>
      <c r="F3" s="26" t="s">
        <v>199</v>
      </c>
      <c r="G3" s="26" t="s">
        <v>200</v>
      </c>
      <c r="H3" s="26">
        <v>42000</v>
      </c>
      <c r="I3" s="26">
        <v>0</v>
      </c>
      <c r="J3" s="26">
        <v>35000</v>
      </c>
      <c r="K3" s="26">
        <v>7000</v>
      </c>
      <c r="L3" s="26">
        <v>0</v>
      </c>
      <c r="M3" s="35" t="s">
        <v>201</v>
      </c>
    </row>
    <row r="4" spans="1:13" ht="26.5" thickBot="1" x14ac:dyDescent="0.4">
      <c r="A4" s="28" t="s">
        <v>202</v>
      </c>
      <c r="B4" s="26" t="s">
        <v>195</v>
      </c>
      <c r="C4" s="26" t="s">
        <v>196</v>
      </c>
      <c r="D4" s="29" t="s">
        <v>197</v>
      </c>
      <c r="E4" s="26" t="s">
        <v>203</v>
      </c>
      <c r="F4" s="26" t="s">
        <v>204</v>
      </c>
      <c r="G4" s="26" t="s">
        <v>100</v>
      </c>
      <c r="H4" s="26">
        <v>4300</v>
      </c>
      <c r="I4" s="26">
        <v>0</v>
      </c>
      <c r="J4" s="26">
        <v>0</v>
      </c>
      <c r="K4" s="26">
        <v>4300</v>
      </c>
      <c r="L4" s="26">
        <v>0</v>
      </c>
      <c r="M4" s="35" t="s">
        <v>86</v>
      </c>
    </row>
    <row r="5" spans="1:13" ht="78.5" thickBot="1" x14ac:dyDescent="0.4">
      <c r="A5" s="30" t="s">
        <v>205</v>
      </c>
      <c r="B5" s="34" t="s">
        <v>195</v>
      </c>
      <c r="C5" s="31" t="s">
        <v>206</v>
      </c>
      <c r="D5" s="29" t="s">
        <v>197</v>
      </c>
      <c r="E5" s="26" t="s">
        <v>207</v>
      </c>
      <c r="F5" s="26" t="s">
        <v>208</v>
      </c>
      <c r="G5" s="26" t="s">
        <v>39</v>
      </c>
      <c r="H5" s="26">
        <v>3400</v>
      </c>
      <c r="I5" s="26">
        <v>0</v>
      </c>
      <c r="J5" s="26">
        <v>1800</v>
      </c>
      <c r="K5" s="26">
        <v>1600</v>
      </c>
      <c r="L5" s="26">
        <v>0</v>
      </c>
      <c r="M5" s="35" t="s">
        <v>201</v>
      </c>
    </row>
    <row r="6" spans="1:13" ht="26.5" thickBot="1" x14ac:dyDescent="0.4">
      <c r="A6" s="31" t="s">
        <v>209</v>
      </c>
      <c r="B6" s="34" t="s">
        <v>195</v>
      </c>
      <c r="C6" s="31"/>
      <c r="D6" s="29" t="s">
        <v>197</v>
      </c>
      <c r="E6" s="26" t="s">
        <v>210</v>
      </c>
      <c r="F6" s="26" t="s">
        <v>211</v>
      </c>
      <c r="G6" s="26" t="s">
        <v>39</v>
      </c>
      <c r="H6" s="26">
        <v>3400</v>
      </c>
      <c r="I6" s="26">
        <v>0</v>
      </c>
      <c r="J6" s="26">
        <v>0</v>
      </c>
      <c r="K6" s="26">
        <v>3400</v>
      </c>
      <c r="L6" s="26">
        <v>0</v>
      </c>
      <c r="M6" s="35" t="s">
        <v>86</v>
      </c>
    </row>
    <row r="7" spans="1:13" ht="39" x14ac:dyDescent="0.35">
      <c r="A7" s="26" t="s">
        <v>212</v>
      </c>
      <c r="B7" s="34" t="s">
        <v>195</v>
      </c>
      <c r="C7" s="26"/>
      <c r="D7" s="29" t="s">
        <v>197</v>
      </c>
      <c r="E7" s="26" t="s">
        <v>213</v>
      </c>
      <c r="F7" s="26" t="s">
        <v>214</v>
      </c>
      <c r="G7" s="26" t="s">
        <v>39</v>
      </c>
      <c r="H7" s="26">
        <v>1550</v>
      </c>
      <c r="I7" s="26">
        <v>0</v>
      </c>
      <c r="J7" s="26">
        <v>250</v>
      </c>
      <c r="K7" s="26">
        <v>2100</v>
      </c>
      <c r="L7" s="26">
        <v>0</v>
      </c>
      <c r="M7" s="35" t="s">
        <v>201</v>
      </c>
    </row>
    <row r="8" spans="1:13" ht="26.5" thickBot="1" x14ac:dyDescent="0.4">
      <c r="A8" s="26" t="s">
        <v>215</v>
      </c>
      <c r="B8" s="34" t="s">
        <v>195</v>
      </c>
      <c r="C8" s="26"/>
      <c r="D8" s="29" t="s">
        <v>197</v>
      </c>
      <c r="E8" s="26" t="s">
        <v>216</v>
      </c>
      <c r="F8" s="26" t="s">
        <v>217</v>
      </c>
      <c r="G8" s="26" t="s">
        <v>39</v>
      </c>
      <c r="H8" s="26">
        <v>3100</v>
      </c>
      <c r="I8" s="26">
        <v>0</v>
      </c>
      <c r="J8" s="26">
        <v>0</v>
      </c>
      <c r="K8" s="26">
        <v>3100</v>
      </c>
      <c r="L8" s="26">
        <v>0</v>
      </c>
      <c r="M8" s="35" t="s">
        <v>86</v>
      </c>
    </row>
    <row r="9" spans="1:13" ht="39.5" thickBot="1" x14ac:dyDescent="0.4">
      <c r="A9" s="26" t="s">
        <v>218</v>
      </c>
      <c r="B9" s="31" t="s">
        <v>219</v>
      </c>
      <c r="C9" s="26" t="s">
        <v>220</v>
      </c>
      <c r="D9" s="29" t="s">
        <v>197</v>
      </c>
      <c r="E9" s="26" t="s">
        <v>221</v>
      </c>
      <c r="F9" s="26" t="s">
        <v>222</v>
      </c>
      <c r="G9" s="26" t="s">
        <v>100</v>
      </c>
      <c r="H9" s="26">
        <v>4000</v>
      </c>
      <c r="I9" s="26">
        <v>1100</v>
      </c>
      <c r="J9" s="26">
        <v>1300</v>
      </c>
      <c r="K9" s="26">
        <v>1600</v>
      </c>
      <c r="L9" s="26">
        <v>0</v>
      </c>
      <c r="M9" s="35" t="s">
        <v>223</v>
      </c>
    </row>
    <row r="10" spans="1:13" ht="26.5" thickBot="1" x14ac:dyDescent="0.4">
      <c r="A10" s="26" t="s">
        <v>224</v>
      </c>
      <c r="B10" s="26" t="s">
        <v>219</v>
      </c>
      <c r="C10" s="26"/>
      <c r="D10" s="29" t="s">
        <v>197</v>
      </c>
      <c r="E10" s="26" t="s">
        <v>225</v>
      </c>
      <c r="F10" s="26" t="s">
        <v>226</v>
      </c>
      <c r="G10" s="26" t="s">
        <v>100</v>
      </c>
      <c r="H10" s="26">
        <v>700</v>
      </c>
      <c r="I10" s="26">
        <v>128</v>
      </c>
      <c r="J10" s="26">
        <v>580</v>
      </c>
      <c r="K10" s="26">
        <v>0</v>
      </c>
      <c r="L10" s="26">
        <v>3</v>
      </c>
      <c r="M10" s="26" t="s">
        <v>118</v>
      </c>
    </row>
    <row r="11" spans="1:13" ht="26.5" thickBot="1" x14ac:dyDescent="0.4">
      <c r="A11" s="26" t="s">
        <v>227</v>
      </c>
      <c r="B11" s="26" t="s">
        <v>219</v>
      </c>
      <c r="C11" s="26"/>
      <c r="D11" s="29" t="s">
        <v>197</v>
      </c>
      <c r="E11" s="26" t="s">
        <v>228</v>
      </c>
      <c r="F11" s="26" t="s">
        <v>229</v>
      </c>
      <c r="G11" s="26" t="s">
        <v>100</v>
      </c>
      <c r="H11" s="26">
        <v>3600</v>
      </c>
      <c r="I11" s="26">
        <v>0</v>
      </c>
      <c r="J11" s="26">
        <v>0</v>
      </c>
      <c r="K11" s="26">
        <v>3600</v>
      </c>
      <c r="L11" s="26">
        <v>0</v>
      </c>
      <c r="M11" s="26" t="s">
        <v>86</v>
      </c>
    </row>
    <row r="12" spans="1:13" ht="52.5" thickBot="1" x14ac:dyDescent="0.4">
      <c r="A12" s="26" t="s">
        <v>230</v>
      </c>
      <c r="B12" s="26" t="s">
        <v>219</v>
      </c>
      <c r="C12" s="26"/>
      <c r="D12" s="29" t="s">
        <v>197</v>
      </c>
      <c r="E12" s="26" t="s">
        <v>231</v>
      </c>
      <c r="F12" s="26" t="s">
        <v>232</v>
      </c>
      <c r="G12" s="26" t="s">
        <v>100</v>
      </c>
      <c r="H12" s="26">
        <v>4200</v>
      </c>
      <c r="I12" s="26">
        <v>0</v>
      </c>
      <c r="J12" s="26">
        <v>0</v>
      </c>
      <c r="K12" s="26">
        <v>4200</v>
      </c>
      <c r="L12" s="26">
        <v>0</v>
      </c>
      <c r="M12" s="26" t="s">
        <v>86</v>
      </c>
    </row>
    <row r="13" spans="1:13" ht="39.5" thickBot="1" x14ac:dyDescent="0.4">
      <c r="A13" s="26" t="s">
        <v>233</v>
      </c>
      <c r="B13" s="26" t="s">
        <v>219</v>
      </c>
      <c r="C13" s="26"/>
      <c r="D13" s="29" t="s">
        <v>197</v>
      </c>
      <c r="E13" s="26" t="s">
        <v>234</v>
      </c>
      <c r="F13" s="26" t="s">
        <v>235</v>
      </c>
      <c r="G13" s="26" t="s">
        <v>100</v>
      </c>
      <c r="H13" s="26">
        <v>300</v>
      </c>
      <c r="I13" s="26">
        <v>0</v>
      </c>
      <c r="J13" s="26">
        <v>0</v>
      </c>
      <c r="K13" s="26">
        <v>300</v>
      </c>
      <c r="L13" s="26">
        <v>0</v>
      </c>
      <c r="M13" s="26" t="s">
        <v>86</v>
      </c>
    </row>
    <row r="14" spans="1:13" ht="39.5" thickBot="1" x14ac:dyDescent="0.4">
      <c r="A14" s="26" t="s">
        <v>236</v>
      </c>
      <c r="B14" s="26" t="s">
        <v>219</v>
      </c>
      <c r="C14" s="26"/>
      <c r="D14" s="29" t="s">
        <v>197</v>
      </c>
      <c r="E14" s="26" t="s">
        <v>237</v>
      </c>
      <c r="F14" s="26" t="s">
        <v>238</v>
      </c>
      <c r="G14" s="26" t="s">
        <v>100</v>
      </c>
      <c r="H14" s="26">
        <v>2900</v>
      </c>
      <c r="I14" s="26">
        <v>345</v>
      </c>
      <c r="J14" s="26">
        <v>0</v>
      </c>
      <c r="K14" s="26">
        <v>2520</v>
      </c>
      <c r="L14" s="26">
        <v>0</v>
      </c>
      <c r="M14" s="35" t="s">
        <v>239</v>
      </c>
    </row>
    <row r="15" spans="1:13" ht="104.5" thickBot="1" x14ac:dyDescent="0.4">
      <c r="A15" s="26" t="s">
        <v>240</v>
      </c>
      <c r="B15" s="26" t="s">
        <v>241</v>
      </c>
      <c r="C15" s="26"/>
      <c r="D15" s="29" t="s">
        <v>197</v>
      </c>
      <c r="E15" s="26" t="s">
        <v>242</v>
      </c>
      <c r="F15" s="26" t="s">
        <v>243</v>
      </c>
      <c r="G15" s="26" t="s">
        <v>100</v>
      </c>
      <c r="H15" s="26">
        <v>252</v>
      </c>
      <c r="I15" s="26">
        <v>0</v>
      </c>
      <c r="J15" s="26">
        <v>0</v>
      </c>
      <c r="K15" s="26">
        <v>0</v>
      </c>
      <c r="L15" s="26">
        <v>252</v>
      </c>
      <c r="M15" s="26" t="s">
        <v>134</v>
      </c>
    </row>
    <row r="16" spans="1:13" ht="65.5" thickBot="1" x14ac:dyDescent="0.4">
      <c r="A16" s="26" t="s">
        <v>244</v>
      </c>
      <c r="B16" s="26" t="s">
        <v>241</v>
      </c>
      <c r="C16" s="26"/>
      <c r="D16" s="29" t="s">
        <v>245</v>
      </c>
      <c r="E16" s="26" t="s">
        <v>246</v>
      </c>
      <c r="F16" s="26" t="s">
        <v>247</v>
      </c>
      <c r="G16" s="26" t="s">
        <v>39</v>
      </c>
      <c r="H16" s="26">
        <v>252</v>
      </c>
      <c r="I16" s="26">
        <v>0</v>
      </c>
      <c r="J16" s="26">
        <v>0</v>
      </c>
      <c r="K16" s="26">
        <v>0</v>
      </c>
      <c r="L16" s="26">
        <v>252</v>
      </c>
      <c r="M16" s="26" t="s">
        <v>134</v>
      </c>
    </row>
    <row r="17" spans="1:13" ht="39.5" thickBot="1" x14ac:dyDescent="0.4">
      <c r="A17" s="26" t="s">
        <v>248</v>
      </c>
      <c r="B17" s="26" t="s">
        <v>241</v>
      </c>
      <c r="C17" s="26"/>
      <c r="D17" s="29" t="s">
        <v>197</v>
      </c>
      <c r="E17" s="26" t="s">
        <v>249</v>
      </c>
      <c r="F17" s="26" t="s">
        <v>250</v>
      </c>
      <c r="G17" s="26" t="s">
        <v>39</v>
      </c>
      <c r="H17" s="26">
        <v>252</v>
      </c>
      <c r="I17" s="26">
        <v>0</v>
      </c>
      <c r="J17" s="26">
        <v>0</v>
      </c>
      <c r="K17" s="26">
        <v>0</v>
      </c>
      <c r="L17" s="26">
        <v>252</v>
      </c>
      <c r="M17" s="26" t="s">
        <v>134</v>
      </c>
    </row>
    <row r="18" spans="1:13" ht="39.5" thickBot="1" x14ac:dyDescent="0.4">
      <c r="A18" s="26" t="s">
        <v>251</v>
      </c>
      <c r="B18" s="26" t="s">
        <v>241</v>
      </c>
      <c r="C18" s="26"/>
      <c r="D18" s="29" t="s">
        <v>197</v>
      </c>
      <c r="E18" s="26" t="s">
        <v>252</v>
      </c>
      <c r="F18" s="26" t="s">
        <v>253</v>
      </c>
      <c r="G18" s="26" t="s">
        <v>39</v>
      </c>
      <c r="H18" s="26">
        <v>252</v>
      </c>
      <c r="I18" s="26">
        <v>0</v>
      </c>
      <c r="J18" s="26">
        <v>0</v>
      </c>
      <c r="K18" s="26">
        <v>0</v>
      </c>
      <c r="L18" s="26">
        <v>252</v>
      </c>
      <c r="M18" s="26" t="s">
        <v>134</v>
      </c>
    </row>
    <row r="19" spans="1:13" ht="39.5" thickBot="1" x14ac:dyDescent="0.4">
      <c r="A19" s="26" t="s">
        <v>254</v>
      </c>
      <c r="B19" s="26" t="s">
        <v>241</v>
      </c>
      <c r="C19" s="26"/>
      <c r="D19" s="29" t="s">
        <v>197</v>
      </c>
      <c r="E19" s="32" t="s">
        <v>255</v>
      </c>
      <c r="F19" s="26" t="s">
        <v>256</v>
      </c>
      <c r="G19" s="26" t="s">
        <v>39</v>
      </c>
      <c r="H19" s="26">
        <v>252</v>
      </c>
      <c r="I19" s="26">
        <v>0</v>
      </c>
      <c r="J19" s="26">
        <v>0</v>
      </c>
      <c r="K19" s="26">
        <v>0</v>
      </c>
      <c r="L19" s="26">
        <v>252</v>
      </c>
      <c r="M19" s="26" t="s">
        <v>134</v>
      </c>
    </row>
    <row r="20" spans="1:13" ht="52.5" thickBot="1" x14ac:dyDescent="0.4">
      <c r="A20" s="26" t="s">
        <v>257</v>
      </c>
      <c r="B20" s="26" t="s">
        <v>258</v>
      </c>
      <c r="C20" s="26" t="s">
        <v>259</v>
      </c>
      <c r="D20" s="29" t="s">
        <v>197</v>
      </c>
      <c r="E20" s="26" t="s">
        <v>260</v>
      </c>
      <c r="F20" s="26" t="s">
        <v>261</v>
      </c>
      <c r="G20" s="26" t="s">
        <v>39</v>
      </c>
      <c r="H20" s="26">
        <v>32700</v>
      </c>
      <c r="I20" s="26">
        <v>0</v>
      </c>
      <c r="J20" s="26">
        <v>23300</v>
      </c>
      <c r="K20" s="26">
        <v>9400</v>
      </c>
      <c r="L20" s="26">
        <v>0</v>
      </c>
      <c r="M20" s="35" t="s">
        <v>201</v>
      </c>
    </row>
    <row r="21" spans="1:13" ht="39.5" thickBot="1" x14ac:dyDescent="0.4">
      <c r="A21" s="26" t="s">
        <v>262</v>
      </c>
      <c r="B21" s="26" t="s">
        <v>258</v>
      </c>
      <c r="C21" s="26" t="s">
        <v>263</v>
      </c>
      <c r="D21" s="29" t="s">
        <v>245</v>
      </c>
      <c r="E21" s="26" t="s">
        <v>264</v>
      </c>
      <c r="F21" s="26" t="s">
        <v>265</v>
      </c>
      <c r="G21" s="26" t="s">
        <v>39</v>
      </c>
      <c r="H21" s="26">
        <v>1100</v>
      </c>
      <c r="I21" s="26">
        <v>0</v>
      </c>
      <c r="J21" s="26">
        <v>0</v>
      </c>
      <c r="K21" s="26">
        <v>1100</v>
      </c>
      <c r="L21" s="26">
        <v>0</v>
      </c>
      <c r="M21" s="26" t="s">
        <v>86</v>
      </c>
    </row>
    <row r="22" spans="1:13" ht="39.5" thickBot="1" x14ac:dyDescent="0.4">
      <c r="A22" s="26" t="s">
        <v>266</v>
      </c>
      <c r="B22" s="33" t="s">
        <v>267</v>
      </c>
      <c r="C22" s="26" t="s">
        <v>268</v>
      </c>
      <c r="D22" s="29" t="s">
        <v>197</v>
      </c>
      <c r="E22" s="26" t="s">
        <v>269</v>
      </c>
      <c r="F22" s="26" t="s">
        <v>270</v>
      </c>
      <c r="G22" s="26" t="s">
        <v>100</v>
      </c>
      <c r="H22" s="26">
        <v>15300</v>
      </c>
      <c r="I22" s="26">
        <v>0</v>
      </c>
      <c r="J22" s="26">
        <v>0</v>
      </c>
      <c r="K22" s="26">
        <v>15300</v>
      </c>
      <c r="L22" s="26">
        <v>0</v>
      </c>
      <c r="M22" s="26" t="s">
        <v>86</v>
      </c>
    </row>
    <row r="23" spans="1:13" ht="26.5" thickBot="1" x14ac:dyDescent="0.4">
      <c r="A23" s="26" t="s">
        <v>271</v>
      </c>
      <c r="B23" s="33" t="s">
        <v>267</v>
      </c>
      <c r="C23" s="26" t="s">
        <v>272</v>
      </c>
      <c r="D23" s="29" t="s">
        <v>197</v>
      </c>
      <c r="E23" s="26" t="s">
        <v>273</v>
      </c>
      <c r="F23" s="26" t="s">
        <v>274</v>
      </c>
      <c r="G23" s="26" t="s">
        <v>39</v>
      </c>
      <c r="H23" s="26">
        <v>3400</v>
      </c>
      <c r="I23" s="26">
        <v>0</v>
      </c>
      <c r="J23" s="26">
        <v>0</v>
      </c>
      <c r="K23" s="26">
        <v>3400</v>
      </c>
      <c r="L23" s="26">
        <v>0</v>
      </c>
      <c r="M23" s="26" t="s">
        <v>86</v>
      </c>
    </row>
    <row r="24" spans="1:13" ht="39.5" thickBot="1" x14ac:dyDescent="0.4">
      <c r="A24" s="26" t="s">
        <v>275</v>
      </c>
      <c r="B24" s="33" t="s">
        <v>267</v>
      </c>
      <c r="C24" s="26"/>
      <c r="D24" s="29" t="s">
        <v>197</v>
      </c>
      <c r="E24" s="26" t="s">
        <v>276</v>
      </c>
      <c r="F24" s="26" t="s">
        <v>277</v>
      </c>
      <c r="G24" s="26" t="s">
        <v>100</v>
      </c>
      <c r="H24" s="26">
        <v>30700</v>
      </c>
      <c r="I24" s="26">
        <v>0</v>
      </c>
      <c r="J24" s="26">
        <v>0</v>
      </c>
      <c r="K24" s="26">
        <v>30700</v>
      </c>
      <c r="L24" s="26">
        <v>0</v>
      </c>
      <c r="M24" s="26" t="s">
        <v>86</v>
      </c>
    </row>
    <row r="25" spans="1:13" ht="39.5" thickBot="1" x14ac:dyDescent="0.4">
      <c r="A25" s="26" t="s">
        <v>278</v>
      </c>
      <c r="B25" s="33" t="s">
        <v>279</v>
      </c>
      <c r="C25" s="26"/>
      <c r="D25" s="29" t="s">
        <v>197</v>
      </c>
      <c r="E25" s="26" t="s">
        <v>280</v>
      </c>
      <c r="F25" s="26" t="s">
        <v>281</v>
      </c>
      <c r="G25" s="26" t="s">
        <v>100</v>
      </c>
      <c r="H25" s="26">
        <v>8100</v>
      </c>
      <c r="I25" s="26">
        <v>0</v>
      </c>
      <c r="J25" s="26">
        <v>0</v>
      </c>
      <c r="K25" s="26">
        <v>8100</v>
      </c>
      <c r="L25" s="26">
        <v>0</v>
      </c>
      <c r="M25" s="26" t="s">
        <v>86</v>
      </c>
    </row>
    <row r="26" spans="1:13" ht="52" x14ac:dyDescent="0.35">
      <c r="A26" s="26" t="s">
        <v>282</v>
      </c>
      <c r="B26" s="26" t="s">
        <v>283</v>
      </c>
      <c r="C26" s="26"/>
      <c r="D26" s="29" t="s">
        <v>197</v>
      </c>
      <c r="E26" s="26" t="s">
        <v>284</v>
      </c>
      <c r="F26" s="26" t="s">
        <v>285</v>
      </c>
      <c r="G26" s="26" t="s">
        <v>100</v>
      </c>
      <c r="H26" s="26">
        <v>15300</v>
      </c>
      <c r="I26" s="26">
        <v>0</v>
      </c>
      <c r="J26" s="26">
        <v>0</v>
      </c>
      <c r="K26" s="26">
        <v>15300</v>
      </c>
      <c r="L26" s="26">
        <v>0</v>
      </c>
      <c r="M26" s="26" t="s">
        <v>86</v>
      </c>
    </row>
  </sheetData>
  <mergeCells count="11">
    <mergeCell ref="G1:G2"/>
    <mergeCell ref="H1:H2"/>
    <mergeCell ref="J1:J2"/>
    <mergeCell ref="L1:L2"/>
    <mergeCell ref="M1:M2"/>
    <mergeCell ref="F1:F2"/>
    <mergeCell ref="A1:A2"/>
    <mergeCell ref="B1:B2"/>
    <mergeCell ref="C1:C2"/>
    <mergeCell ref="D1:D2"/>
    <mergeCell ref="E1:E2"/>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44B67-9D13-4B34-8F2E-A43785BB63C3}">
  <dimension ref="A3:A14"/>
  <sheetViews>
    <sheetView workbookViewId="0">
      <selection activeCell="E17" sqref="E17"/>
    </sheetView>
  </sheetViews>
  <sheetFormatPr defaultColWidth="8.81640625" defaultRowHeight="14.5" x14ac:dyDescent="0.35"/>
  <sheetData>
    <row r="3" spans="1:1" x14ac:dyDescent="0.35">
      <c r="A3" t="s">
        <v>286</v>
      </c>
    </row>
    <row r="4" spans="1:1" x14ac:dyDescent="0.35">
      <c r="A4" t="s">
        <v>85</v>
      </c>
    </row>
    <row r="5" spans="1:1" x14ac:dyDescent="0.35">
      <c r="A5" t="s">
        <v>79</v>
      </c>
    </row>
    <row r="10" spans="1:1" x14ac:dyDescent="0.35">
      <c r="A10" t="s">
        <v>86</v>
      </c>
    </row>
    <row r="11" spans="1:1" x14ac:dyDescent="0.35">
      <c r="A11" t="s">
        <v>80</v>
      </c>
    </row>
    <row r="12" spans="1:1" x14ac:dyDescent="0.35">
      <c r="A12" t="s">
        <v>189</v>
      </c>
    </row>
    <row r="13" spans="1:1" x14ac:dyDescent="0.35">
      <c r="A13" t="s">
        <v>134</v>
      </c>
    </row>
    <row r="14" spans="1:1" x14ac:dyDescent="0.35">
      <c r="A14" t="s">
        <v>287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BA4B49B1CB9EC42B2E0B70248C129B5" ma:contentTypeVersion="15" ma:contentTypeDescription="Create a new document." ma:contentTypeScope="" ma:versionID="896ae4e5f1b1012c23668d5ba864ea38">
  <xsd:schema xmlns:xsd="http://www.w3.org/2001/XMLSchema" xmlns:xs="http://www.w3.org/2001/XMLSchema" xmlns:p="http://schemas.microsoft.com/office/2006/metadata/properties" xmlns:ns2="aaf54e32-ac3e-4553-8a0e-738f9e3e9ca4" xmlns:ns3="a4cdde0a-9c3b-46f5-8681-379bc622c105" targetNamespace="http://schemas.microsoft.com/office/2006/metadata/properties" ma:root="true" ma:fieldsID="e3c9e50c66a6f66f38dbd5099af16d92" ns2:_="" ns3:_="">
    <xsd:import namespace="aaf54e32-ac3e-4553-8a0e-738f9e3e9ca4"/>
    <xsd:import namespace="a4cdde0a-9c3b-46f5-8681-379bc622c1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DateTaken" minOccurs="0"/>
                <xsd:element ref="ns2:Note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f54e32-ac3e-4553-8a0e-738f9e3e9c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614e59ab-73e1-4967-8ab1-0f45afc0102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Notes" ma:index="21" nillable="true" ma:displayName="Notes" ma:format="Dropdown" ma:internalName="Notes">
      <xsd:simpleType>
        <xsd:restriction base="dms:Text">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4cdde0a-9c3b-46f5-8681-379bc622c1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08be0c2-4a6c-4d53-b9be-7038973ce4e4}" ma:internalName="TaxCatchAll" ma:showField="CatchAllData" ma:web="a4cdde0a-9c3b-46f5-8681-379bc622c1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Notes xmlns="aaf54e32-ac3e-4553-8a0e-738f9e3e9ca4" xsi:nil="true"/>
    <lcf76f155ced4ddcb4097134ff3c332f xmlns="aaf54e32-ac3e-4553-8a0e-738f9e3e9ca4">
      <Terms xmlns="http://schemas.microsoft.com/office/infopath/2007/PartnerControls"/>
    </lcf76f155ced4ddcb4097134ff3c332f>
    <TaxCatchAll xmlns="a4cdde0a-9c3b-46f5-8681-379bc622c10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3B1F3B7-3D80-40D6-B3AC-5922415083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f54e32-ac3e-4553-8a0e-738f9e3e9ca4"/>
    <ds:schemaRef ds:uri="a4cdde0a-9c3b-46f5-8681-379bc622c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1BCBB3-0E4B-4E7E-B673-6319FA465669}">
  <ds:schemaRefs>
    <ds:schemaRef ds:uri="http://schemas.microsoft.com/office/2006/metadata/properties"/>
    <ds:schemaRef ds:uri="http://schemas.microsoft.com/office/infopath/2007/PartnerControls"/>
    <ds:schemaRef ds:uri="aaf54e32-ac3e-4553-8a0e-738f9e3e9ca4"/>
    <ds:schemaRef ds:uri="a4cdde0a-9c3b-46f5-8681-379bc622c105"/>
  </ds:schemaRefs>
</ds:datastoreItem>
</file>

<file path=customXml/itemProps3.xml><?xml version="1.0" encoding="utf-8"?>
<ds:datastoreItem xmlns:ds="http://schemas.openxmlformats.org/officeDocument/2006/customXml" ds:itemID="{D6574E4F-F94E-4DA1-A45A-D0E2E80C9F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Guidance</vt:lpstr>
      <vt:lpstr>Estimation Template</vt:lpstr>
      <vt:lpstr>Value list (DO NOT EDIT)</vt:lpstr>
      <vt:lpstr>Sheet2</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Catherine Manning</cp:lastModifiedBy>
  <cp:revision/>
  <dcterms:created xsi:type="dcterms:W3CDTF">2025-04-16T11:14:01Z</dcterms:created>
  <dcterms:modified xsi:type="dcterms:W3CDTF">2026-05-29T09:37:43Z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0x010100ABA4B49B1CB9EC42B2E0B70248C129B5</vt:lpwstr>
  </property>
  <property fmtid="{D5CDD505-2E9C-101B-9397-08002B2CF9AE}" pid="3" name="MediaServiceImageTags">
    <vt:lpwstr/>
  </property>
</Properties>
</file>